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401" windowWidth="8385" windowHeight="11760" tabRatio="824" activeTab="0"/>
  </bookViews>
  <sheets>
    <sheet name="試合方法" sheetId="1" r:id="rId1"/>
    <sheet name="Ｕ９-1（予L1）" sheetId="2" r:id="rId2"/>
    <sheet name="星取表U９-1" sheetId="3" r:id="rId3"/>
    <sheet name="Ｕ９-2（決１）" sheetId="4" r:id="rId4"/>
    <sheet name="星取表（決勝）" sheetId="5" r:id="rId5"/>
    <sheet name="トーナメント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<sst xmlns="http://schemas.openxmlformats.org/spreadsheetml/2006/main" count="461" uniqueCount="124">
  <si>
    <r>
      <t>2018　Ｆリーグ　Ｕ－９　　</t>
    </r>
    <r>
      <rPr>
        <b/>
        <sz val="14"/>
        <color indexed="12"/>
        <rFont val="ＭＳ ゴシック"/>
        <family val="3"/>
      </rPr>
      <t>２日間</t>
    </r>
  </si>
  <si>
    <t>参加チーム数　　20</t>
  </si>
  <si>
    <t>会　場　：</t>
  </si>
  <si>
    <t>ＳＤＦ「静岡」</t>
  </si>
  <si>
    <t>※</t>
  </si>
  <si>
    <r>
      <t>１日目　９月 ９日（</t>
    </r>
    <r>
      <rPr>
        <sz val="12"/>
        <color indexed="10"/>
        <rFont val="ＭＳ ゴシック"/>
        <family val="3"/>
      </rPr>
      <t>日</t>
    </r>
    <r>
      <rPr>
        <sz val="12"/>
        <rFont val="ＭＳ ゴシック"/>
        <family val="3"/>
      </rPr>
      <t>）</t>
    </r>
  </si>
  <si>
    <t>「予選リーグ」　計27試合</t>
  </si>
  <si>
    <t>Ｕ－９</t>
  </si>
  <si>
    <t>予選リーグ</t>
  </si>
  <si>
    <t>計30試合</t>
  </si>
  <si>
    <t>Group</t>
  </si>
  <si>
    <t>Ａ</t>
  </si>
  <si>
    <t>Qualita</t>
  </si>
  <si>
    <t>西豊田</t>
  </si>
  <si>
    <t>伝馬</t>
  </si>
  <si>
    <t>Ｂ</t>
  </si>
  <si>
    <t>PIVO・UN</t>
  </si>
  <si>
    <t>ピュアFC</t>
  </si>
  <si>
    <t>SHIZUNAN</t>
  </si>
  <si>
    <t>東豊田</t>
  </si>
  <si>
    <t>Ｃ</t>
  </si>
  <si>
    <t>長田北</t>
  </si>
  <si>
    <t>リベルダージ</t>
  </si>
  <si>
    <t>ＳＥＮＡ</t>
  </si>
  <si>
    <t>ピュアFA</t>
  </si>
  <si>
    <t>Ｄ</t>
  </si>
  <si>
    <t>城北</t>
  </si>
  <si>
    <t>PIVO・DOIS</t>
  </si>
  <si>
    <t>長田南</t>
  </si>
  <si>
    <t>KINOKO.jr</t>
  </si>
  <si>
    <t>Ｅ</t>
  </si>
  <si>
    <t>Vivace</t>
  </si>
  <si>
    <t>ＳＷＪ</t>
  </si>
  <si>
    <t>安倍口足久保</t>
  </si>
  <si>
    <t>フォンテボリスタ</t>
  </si>
  <si>
    <t>※ＡからＥグループの第２位までが決勝リーグに進出</t>
  </si>
  <si>
    <r>
      <t>２日目　９月15日（</t>
    </r>
    <r>
      <rPr>
        <sz val="12"/>
        <color indexed="12"/>
        <rFont val="ＭＳ ゴシック"/>
        <family val="3"/>
      </rPr>
      <t>土</t>
    </r>
    <r>
      <rPr>
        <sz val="12"/>
        <rFont val="ＭＳ ゴシック"/>
        <family val="3"/>
      </rPr>
      <t>）</t>
    </r>
  </si>
  <si>
    <t>計15試合</t>
  </si>
  <si>
    <t>♦</t>
  </si>
  <si>
    <t>決勝（１位及び２位）リーグ</t>
  </si>
  <si>
    <t>計20試合</t>
  </si>
  <si>
    <t>ア</t>
  </si>
  <si>
    <t>イ</t>
  </si>
  <si>
    <t>Ｕ－９　順位トーナメント</t>
  </si>
  <si>
    <t>計３試合</t>
  </si>
  <si>
    <t>１位Ｔ</t>
  </si>
  <si>
    <t>ア１位</t>
  </si>
  <si>
    <t>イ１位</t>
  </si>
  <si>
    <t>３位Ｔ</t>
  </si>
  <si>
    <t>ア２位</t>
  </si>
  <si>
    <t>イ２位</t>
  </si>
  <si>
    <t>５位Ｔ</t>
  </si>
  <si>
    <t>ア３位</t>
  </si>
  <si>
    <t>イ３位</t>
  </si>
  <si>
    <t>※ 優勝から第５位までの計５チームは、県大会の出場権を得る。</t>
  </si>
  <si>
    <t>中部支部　Ｕ－９　フットサルリーグ</t>
  </si>
  <si>
    <r>
      <t>2018. 9.  9 （</t>
    </r>
    <r>
      <rPr>
        <b/>
        <sz val="14"/>
        <color indexed="10"/>
        <rFont val="ＭＳ Ｐゴシック"/>
        <family val="3"/>
      </rPr>
      <t>日</t>
    </r>
    <r>
      <rPr>
        <b/>
        <sz val="14"/>
        <rFont val="ＭＳ Ｐゴシック"/>
        <family val="3"/>
      </rPr>
      <t>）</t>
    </r>
    <r>
      <rPr>
        <b/>
        <sz val="12"/>
        <rFont val="ＭＳ Ｐゴシック"/>
        <family val="3"/>
      </rPr>
      <t>　　会　場 ： ＳＤＦ 「静岡」</t>
    </r>
  </si>
  <si>
    <t>東側コート</t>
  </si>
  <si>
    <t>時　間</t>
  </si>
  <si>
    <t>G</t>
  </si>
  <si>
    <t>チーム</t>
  </si>
  <si>
    <t>結果</t>
  </si>
  <si>
    <t>運営本部</t>
  </si>
  <si>
    <t>審判</t>
  </si>
  <si>
    <t>①</t>
  </si>
  <si>
    <t>vs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</si>
  <si>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</si>
  <si>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</si>
  <si>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</si>
  <si>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</si>
  <si>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</si>
  <si>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</si>
  <si>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</si>
  <si>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</si>
  <si>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</si>
  <si>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</si>
  <si>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E</t>
  </si>
  <si>
    <t>⑫</t>
  </si>
  <si>
    <t>⑬</t>
  </si>
  <si>
    <t>⑭</t>
  </si>
  <si>
    <t>⑮</t>
  </si>
  <si>
    <t>西側コート</t>
  </si>
  <si>
    <t>C</t>
  </si>
  <si>
    <t>＜留意事項＞</t>
  </si>
  <si>
    <t>・</t>
  </si>
  <si>
    <t>車両は、指定された場所に駐車してください。</t>
  </si>
  <si>
    <t>各チーム及び各自が出したゴミは責任を持って、必ず持ち帰ってください。</t>
  </si>
  <si>
    <r>
      <t>2018. 9. 9 （</t>
    </r>
    <r>
      <rPr>
        <b/>
        <sz val="14"/>
        <color indexed="10"/>
        <rFont val="ＭＳ Ｐゴシック"/>
        <family val="3"/>
      </rPr>
      <t>日</t>
    </r>
    <r>
      <rPr>
        <b/>
        <sz val="14"/>
        <rFont val="ＭＳ Ｐゴシック"/>
        <family val="3"/>
      </rPr>
      <t>）</t>
    </r>
    <r>
      <rPr>
        <b/>
        <sz val="12"/>
        <rFont val="ＭＳ Ｐゴシック"/>
        <family val="3"/>
      </rPr>
      <t>　　会　場 ： ＳＤＦ 「静岡」</t>
    </r>
  </si>
  <si>
    <t>Ａ　Group</t>
  </si>
  <si>
    <t>チーム名</t>
  </si>
  <si>
    <t>勝</t>
  </si>
  <si>
    <t>負</t>
  </si>
  <si>
    <t>分</t>
  </si>
  <si>
    <t>勝点</t>
  </si>
  <si>
    <t>得点</t>
  </si>
  <si>
    <t>失点</t>
  </si>
  <si>
    <t>得失</t>
  </si>
  <si>
    <t>順位</t>
  </si>
  <si>
    <t>-</t>
  </si>
  <si>
    <t>Ｂ　Group</t>
  </si>
  <si>
    <t>Ｃ　Group</t>
  </si>
  <si>
    <t>Ｄ　Group</t>
  </si>
  <si>
    <t>Ｅ　Group</t>
  </si>
  <si>
    <t>決勝リーグ</t>
  </si>
  <si>
    <r>
      <t>2018. 9. 15 （</t>
    </r>
    <r>
      <rPr>
        <b/>
        <sz val="14"/>
        <color indexed="48"/>
        <rFont val="ＭＳ Ｐゴシック"/>
        <family val="3"/>
      </rPr>
      <t>土</t>
    </r>
    <r>
      <rPr>
        <b/>
        <sz val="14"/>
        <rFont val="ＭＳ Ｐゴシック"/>
        <family val="3"/>
      </rPr>
      <t>）</t>
    </r>
    <r>
      <rPr>
        <b/>
        <sz val="12"/>
        <rFont val="ＭＳ Ｐゴシック"/>
        <family val="3"/>
      </rPr>
      <t>　　会　場 ： ＳＤＦ 「静岡」</t>
    </r>
  </si>
  <si>
    <t>〃</t>
  </si>
  <si>
    <t>協会</t>
  </si>
  <si>
    <t>閉会式</t>
  </si>
  <si>
    <r>
      <t>2018. 9. 15（</t>
    </r>
    <r>
      <rPr>
        <b/>
        <sz val="14"/>
        <color indexed="48"/>
        <rFont val="ＭＳ Ｐゴシック"/>
        <family val="3"/>
      </rPr>
      <t>土</t>
    </r>
    <r>
      <rPr>
        <b/>
        <sz val="14"/>
        <rFont val="ＭＳ Ｐゴシック"/>
        <family val="3"/>
      </rPr>
      <t>）</t>
    </r>
    <r>
      <rPr>
        <b/>
        <sz val="12"/>
        <rFont val="ＭＳ Ｐゴシック"/>
        <family val="3"/>
      </rPr>
      <t>　会　場 ： ＳＤＦ 「静岡」</t>
    </r>
  </si>
  <si>
    <t>ア　Group</t>
  </si>
  <si>
    <t>イ　Group</t>
  </si>
  <si>
    <t>順位トーナメント</t>
  </si>
  <si>
    <r>
      <t>2018. ９. 15 （</t>
    </r>
    <r>
      <rPr>
        <b/>
        <sz val="14"/>
        <color indexed="48"/>
        <rFont val="ＭＳ Ｐゴシック"/>
        <family val="3"/>
      </rPr>
      <t>土</t>
    </r>
    <r>
      <rPr>
        <b/>
        <sz val="14"/>
        <rFont val="ＭＳ Ｐゴシック"/>
        <family val="3"/>
      </rPr>
      <t>）</t>
    </r>
    <r>
      <rPr>
        <b/>
        <sz val="12"/>
        <rFont val="ＭＳ Ｐゴシック"/>
        <family val="3"/>
      </rPr>
      <t>　　会　場 ： ＳＤＦ「静岡」</t>
    </r>
  </si>
  <si>
    <t>１位決定戦</t>
  </si>
  <si>
    <t>３位決定戦</t>
  </si>
  <si>
    <t>アGの１位</t>
  </si>
  <si>
    <t>イGの１位</t>
  </si>
  <si>
    <t>アGの２位</t>
  </si>
  <si>
    <t>イGの２位</t>
  </si>
  <si>
    <t>５位決定戦</t>
  </si>
  <si>
    <t>アGの３位</t>
  </si>
  <si>
    <t>イGの３位</t>
  </si>
  <si>
    <t>※ 優勝から第５位までの５チームは、県大会の出場権を得る。</t>
  </si>
  <si>
    <t>SJFC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</si>
</sst>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2"/>
      <name val="ＭＳ 明朝"/>
      <family val="1"/>
    </font>
    <font>
      <sz val="11"/>
      <name val="ＭＳ Ｐゴシック"/>
      <family val="3"/>
    </font>
    <font>
      <b/>
      <sz val="14"/>
      <color indexed="12"/>
      <name val="ＭＳ ゴシック"/>
      <family val="3"/>
    </font>
    <font>
      <sz val="12"/>
      <color indexed="10"/>
      <name val="ＭＳ 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4"/>
      <color indexed="48"/>
      <name val="ＭＳ Ｐゴシック"/>
      <family val="3"/>
    </font>
    <font>
      <b/>
      <sz val="11"/>
      <color indexed="56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i/>
      <sz val="12"/>
      <color indexed="23"/>
      <name val="ＭＳ 明朝"/>
      <family val="1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name val="ＭＳ ゴシック"/>
      <family val="3"/>
    </font>
    <font>
      <sz val="12"/>
      <color indexed="60"/>
      <name val="ＭＳ 明朝"/>
      <family val="1"/>
    </font>
    <font>
      <sz val="12"/>
      <color indexed="20"/>
      <name val="ＭＳ 明朝"/>
      <family val="1"/>
    </font>
    <font>
      <sz val="12"/>
      <color indexed="62"/>
      <name val="ＭＳ 明朝"/>
      <family val="1"/>
    </font>
    <font>
      <sz val="12"/>
      <color indexed="52"/>
      <name val="ＭＳ 明朝"/>
      <family val="1"/>
    </font>
    <font>
      <sz val="12"/>
      <color indexed="17"/>
      <name val="ＭＳ 明朝"/>
      <family val="1"/>
    </font>
    <font>
      <sz val="12"/>
      <color indexed="10"/>
      <name val="ＭＳ 明朝"/>
      <family val="1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明朝"/>
      <family val="1"/>
    </font>
    <font>
      <b/>
      <sz val="11"/>
      <color indexed="52"/>
      <name val="ＭＳ Ｐゴシック"/>
      <family val="3"/>
    </font>
    <font>
      <b/>
      <sz val="12"/>
      <color indexed="63"/>
      <name val="ＭＳ 明朝"/>
      <family val="1"/>
    </font>
    <font>
      <b/>
      <sz val="15"/>
      <color indexed="56"/>
      <name val="ＭＳ 明朝"/>
      <family val="1"/>
    </font>
    <font>
      <sz val="12"/>
      <name val="Osaka"/>
      <family val="3"/>
    </font>
    <font>
      <b/>
      <sz val="13"/>
      <color indexed="56"/>
      <name val="ＭＳ 明朝"/>
      <family val="1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color indexed="52"/>
      <name val="ＭＳ 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sz val="12"/>
      <color indexed="48"/>
      <name val="ＭＳ 明朝"/>
      <family val="1"/>
    </font>
    <font>
      <sz val="12"/>
      <color indexed="63"/>
      <name val="ＭＳ ゴシック"/>
      <family val="3"/>
    </font>
    <font>
      <sz val="12"/>
      <color indexed="63"/>
      <name val="ＭＳ 明朝"/>
      <family val="1"/>
    </font>
    <font>
      <b/>
      <sz val="14"/>
      <color indexed="10"/>
      <name val="ＭＳ 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sz val="16"/>
      <name val="HGS創英角ｺﾞｼｯｸUB"/>
      <family val="3"/>
    </font>
    <font>
      <sz val="10"/>
      <name val="ＭＳ 明朝"/>
      <family val="1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2"/>
      <color indexed="10"/>
      <name val="ＭＳ 明朝"/>
      <family val="1"/>
    </font>
    <font>
      <sz val="12"/>
      <color indexed="10"/>
      <name val="ＭＳ Ｐゴシック"/>
      <family val="3"/>
    </font>
    <font>
      <sz val="8"/>
      <color indexed="63"/>
      <name val="ＭＳ 明朝"/>
      <family val="1"/>
    </font>
    <font>
      <sz val="9"/>
      <color indexed="63"/>
      <name val="ＭＳ 明朝"/>
      <family val="1"/>
    </font>
    <font>
      <sz val="10"/>
      <color indexed="63"/>
      <name val="ＭＳ 明朝"/>
      <family val="1"/>
    </font>
    <font>
      <sz val="11"/>
      <color indexed="63"/>
      <name val="ＭＳ 明朝"/>
      <family val="1"/>
    </font>
    <font>
      <sz val="14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2"/>
      <name val="ＭＳ Ｐゴシック"/>
      <family val="3"/>
    </font>
    <font>
      <sz val="6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rgb="FF000000"/>
      <name val="ＭＳ Ｐゴシック"/>
      <family val="3"/>
    </font>
    <font>
      <sz val="11"/>
      <color rgb="FF000000"/>
      <name val="ＭＳ 明朝"/>
      <family val="1"/>
    </font>
    <font>
      <sz val="12"/>
      <color rgb="FF000000"/>
      <name val="ＭＳ 明朝"/>
      <family val="1"/>
    </font>
    <font>
      <b/>
      <sz val="12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hair"/>
      <bottom/>
    </border>
    <border>
      <left style="thin"/>
      <right>
        <color indexed="63"/>
      </right>
      <top style="hair"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0" fillId="3" borderId="0" applyNumberFormat="0" applyBorder="0" applyAlignment="0" applyProtection="0"/>
    <xf numFmtId="0" fontId="36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3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3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1" fillId="0" borderId="0" applyNumberFormat="0">
      <alignment vertical="center"/>
      <protection/>
    </xf>
    <xf numFmtId="0" fontId="2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9" fillId="23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11" borderId="0" applyNumberFormat="0" applyBorder="0" applyAlignment="0" applyProtection="0"/>
    <xf numFmtId="0" fontId="25" fillId="0" borderId="7" applyNumberFormat="0" applyFill="0" applyAlignment="0" applyProtection="0"/>
    <xf numFmtId="0" fontId="32" fillId="0" borderId="0">
      <alignment/>
      <protection/>
    </xf>
    <xf numFmtId="0" fontId="34" fillId="20" borderId="1" applyNumberFormat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1" fillId="11" borderId="0" applyNumberFormat="0" applyBorder="0" applyAlignment="0" applyProtection="0"/>
    <xf numFmtId="0" fontId="18" fillId="0" borderId="0">
      <alignment vertical="center"/>
      <protection/>
    </xf>
  </cellStyleXfs>
  <cellXfs count="46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7" fillId="0" borderId="0" xfId="74" applyFont="1" applyFill="1" applyAlignment="1" applyProtection="1">
      <alignment horizontal="center" vertical="center"/>
      <protection locked="0"/>
    </xf>
    <xf numFmtId="0" fontId="18" fillId="0" borderId="0" xfId="74" applyFont="1" applyFill="1" applyAlignment="1">
      <alignment vertical="center"/>
    </xf>
    <xf numFmtId="0" fontId="38" fillId="0" borderId="0" xfId="74" applyFont="1" applyFill="1" applyAlignment="1">
      <alignment horizontal="center" vertical="center" shrinkToFit="1"/>
    </xf>
    <xf numFmtId="0" fontId="18" fillId="0" borderId="0" xfId="74" applyFont="1" applyFill="1" applyAlignment="1">
      <alignment horizontal="center" vertical="center" shrinkToFit="1"/>
    </xf>
    <xf numFmtId="0" fontId="39" fillId="0" borderId="0" xfId="74" applyFont="1" applyFill="1" applyBorder="1" applyAlignment="1">
      <alignment horizontal="center" vertical="center" shrinkToFit="1"/>
    </xf>
    <xf numFmtId="0" fontId="39" fillId="0" borderId="0" xfId="74" applyFont="1" applyFill="1" applyBorder="1" applyAlignment="1">
      <alignment horizontal="center" vertical="center"/>
    </xf>
    <xf numFmtId="0" fontId="40" fillId="0" borderId="0" xfId="74" applyFont="1" applyFill="1" applyBorder="1" applyAlignment="1" applyProtection="1">
      <alignment horizontal="center" vertical="center" shrinkToFit="1"/>
      <protection locked="0"/>
    </xf>
    <xf numFmtId="0" fontId="39" fillId="0" borderId="0" xfId="74" applyFont="1" applyFill="1" applyBorder="1" applyAlignment="1" applyProtection="1">
      <alignment horizontal="center" vertical="center"/>
      <protection locked="0"/>
    </xf>
    <xf numFmtId="0" fontId="38" fillId="0" borderId="10" xfId="74" applyFont="1" applyFill="1" applyBorder="1" applyAlignment="1" applyProtection="1">
      <alignment horizontal="center" vertical="center"/>
      <protection locked="0"/>
    </xf>
    <xf numFmtId="0" fontId="38" fillId="0" borderId="10" xfId="74" applyFont="1" applyFill="1" applyBorder="1" applyAlignment="1" applyProtection="1">
      <alignment horizontal="center" vertical="center" shrinkToFit="1"/>
      <protection locked="0"/>
    </xf>
    <xf numFmtId="0" fontId="38" fillId="0" borderId="11" xfId="74" applyFont="1" applyFill="1" applyBorder="1" applyAlignment="1">
      <alignment horizontal="center" vertical="center" shrinkToFit="1"/>
    </xf>
    <xf numFmtId="20" fontId="38" fillId="0" borderId="12" xfId="74" applyNumberFormat="1" applyFont="1" applyFill="1" applyBorder="1" applyAlignment="1" applyProtection="1">
      <alignment horizontal="right" vertical="center"/>
      <protection locked="0"/>
    </xf>
    <xf numFmtId="20" fontId="38" fillId="0" borderId="12" xfId="74" applyNumberFormat="1" applyFont="1" applyFill="1" applyBorder="1" applyAlignment="1" applyProtection="1">
      <alignment horizontal="center" vertical="center"/>
      <protection locked="0"/>
    </xf>
    <xf numFmtId="20" fontId="38" fillId="0" borderId="13" xfId="74" applyNumberFormat="1" applyFont="1" applyFill="1" applyBorder="1" applyAlignment="1" applyProtection="1">
      <alignment horizontal="right" vertical="center"/>
      <protection locked="0"/>
    </xf>
    <xf numFmtId="20" fontId="38" fillId="0" borderId="13" xfId="74" applyNumberFormat="1" applyFont="1" applyFill="1" applyBorder="1" applyAlignment="1" applyProtection="1">
      <alignment horizontal="center" vertical="center"/>
      <protection locked="0"/>
    </xf>
    <xf numFmtId="0" fontId="1" fillId="0" borderId="0" xfId="74" applyFont="1" applyFill="1" applyAlignment="1">
      <alignment vertical="center"/>
    </xf>
    <xf numFmtId="0" fontId="1" fillId="0" borderId="0" xfId="74" applyFont="1" applyFill="1" applyAlignment="1">
      <alignment horizontal="center" vertical="center" shrinkToFit="1"/>
    </xf>
    <xf numFmtId="20" fontId="38" fillId="0" borderId="14" xfId="74" applyNumberFormat="1" applyFont="1" applyFill="1" applyBorder="1" applyAlignment="1" applyProtection="1">
      <alignment horizontal="right" vertical="center"/>
      <protection locked="0"/>
    </xf>
    <xf numFmtId="20" fontId="38" fillId="0" borderId="14" xfId="74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20" fontId="38" fillId="0" borderId="0" xfId="74" applyNumberFormat="1" applyFont="1" applyFill="1" applyBorder="1" applyAlignment="1" applyProtection="1">
      <alignment horizontal="center" vertical="center"/>
      <protection locked="0"/>
    </xf>
    <xf numFmtId="20" fontId="38" fillId="0" borderId="15" xfId="74" applyNumberFormat="1" applyFont="1" applyFill="1" applyBorder="1" applyAlignment="1" applyProtection="1">
      <alignment horizontal="right" vertical="center"/>
      <protection locked="0"/>
    </xf>
    <xf numFmtId="20" fontId="38" fillId="0" borderId="15" xfId="74" applyNumberFormat="1" applyFont="1" applyFill="1" applyBorder="1" applyAlignment="1" applyProtection="1">
      <alignment horizontal="center" vertical="center"/>
      <protection locked="0"/>
    </xf>
    <xf numFmtId="0" fontId="18" fillId="0" borderId="0" xfId="74" applyFont="1" applyFill="1" applyBorder="1" applyAlignment="1">
      <alignment horizontal="center" vertical="center"/>
    </xf>
    <xf numFmtId="0" fontId="43" fillId="3" borderId="0" xfId="0" applyFont="1" applyFill="1" applyAlignment="1">
      <alignment vertical="center"/>
    </xf>
    <xf numFmtId="0" fontId="44" fillId="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1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21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6" fillId="24" borderId="12" xfId="74" applyFont="1" applyFill="1" applyBorder="1" applyAlignment="1">
      <alignment horizontal="center" vertical="center"/>
    </xf>
    <xf numFmtId="0" fontId="0" fillId="24" borderId="17" xfId="74" applyFont="1" applyFill="1" applyBorder="1" applyAlignment="1">
      <alignment horizontal="center" vertical="center" shrinkToFit="1"/>
    </xf>
    <xf numFmtId="0" fontId="0" fillId="24" borderId="12" xfId="74" applyFont="1" applyFill="1" applyBorder="1" applyAlignment="1" applyProtection="1">
      <alignment horizontal="center" vertical="center"/>
      <protection locked="0"/>
    </xf>
    <xf numFmtId="0" fontId="0" fillId="24" borderId="12" xfId="74" applyFont="1" applyFill="1" applyBorder="1" applyAlignment="1">
      <alignment horizontal="center" vertical="center"/>
    </xf>
    <xf numFmtId="0" fontId="0" fillId="24" borderId="12" xfId="74" applyFont="1" applyFill="1" applyBorder="1" applyAlignment="1" applyProtection="1">
      <alignment horizontal="center" vertical="center" shrinkToFit="1"/>
      <protection locked="0"/>
    </xf>
    <xf numFmtId="0" fontId="0" fillId="21" borderId="12" xfId="74" applyFont="1" applyFill="1" applyBorder="1" applyAlignment="1" applyProtection="1">
      <alignment horizontal="center" vertical="center" shrinkToFit="1"/>
      <protection locked="0"/>
    </xf>
    <xf numFmtId="0" fontId="0" fillId="21" borderId="17" xfId="74" applyFont="1" applyFill="1" applyBorder="1" applyAlignment="1">
      <alignment horizontal="center" vertical="center" shrinkToFit="1"/>
    </xf>
    <xf numFmtId="0" fontId="38" fillId="0" borderId="0" xfId="70" applyFont="1" applyAlignment="1">
      <alignment horizontal="center" vertical="center"/>
      <protection/>
    </xf>
    <xf numFmtId="0" fontId="38" fillId="0" borderId="0" xfId="70" applyFont="1">
      <alignment/>
      <protection/>
    </xf>
    <xf numFmtId="0" fontId="47" fillId="0" borderId="0" xfId="70" applyFont="1" applyBorder="1" applyAlignment="1">
      <alignment horizontal="center" vertical="center"/>
      <protection/>
    </xf>
    <xf numFmtId="14" fontId="38" fillId="0" borderId="0" xfId="70" applyNumberFormat="1" applyFont="1" applyBorder="1" applyAlignment="1">
      <alignment horizontal="center" vertical="center"/>
      <protection/>
    </xf>
    <xf numFmtId="14" fontId="38" fillId="0" borderId="0" xfId="70" applyNumberFormat="1" applyFont="1" applyBorder="1" applyAlignment="1">
      <alignment horizontal="center" vertical="center" shrinkToFit="1"/>
      <protection/>
    </xf>
    <xf numFmtId="0" fontId="38" fillId="0" borderId="0" xfId="70" applyFont="1" applyBorder="1" applyAlignment="1">
      <alignment horizontal="center" vertical="center"/>
      <protection/>
    </xf>
    <xf numFmtId="49" fontId="38" fillId="0" borderId="0" xfId="70" applyNumberFormat="1" applyFont="1" applyBorder="1" applyAlignment="1" applyProtection="1">
      <alignment horizontal="center" vertical="center"/>
      <protection locked="0"/>
    </xf>
    <xf numFmtId="0" fontId="39" fillId="0" borderId="18" xfId="70" applyFont="1" applyBorder="1" applyAlignment="1">
      <alignment horizontal="center" vertical="center" shrinkToFit="1"/>
      <protection/>
    </xf>
    <xf numFmtId="0" fontId="40" fillId="0" borderId="19" xfId="70" applyFont="1" applyBorder="1" applyAlignment="1">
      <alignment horizontal="center" vertical="center" shrinkToFit="1"/>
      <protection/>
    </xf>
    <xf numFmtId="0" fontId="40" fillId="0" borderId="20" xfId="70" applyFont="1" applyBorder="1" applyAlignment="1">
      <alignment horizontal="center" vertical="center" shrinkToFit="1"/>
      <protection/>
    </xf>
    <xf numFmtId="0" fontId="40" fillId="0" borderId="21" xfId="70" applyFont="1" applyBorder="1" applyAlignment="1">
      <alignment horizontal="center" vertical="center" shrinkToFit="1"/>
      <protection/>
    </xf>
    <xf numFmtId="0" fontId="40" fillId="22" borderId="18" xfId="70" applyFont="1" applyFill="1" applyBorder="1" applyAlignment="1">
      <alignment horizontal="center" vertical="center" shrinkToFit="1"/>
      <protection/>
    </xf>
    <xf numFmtId="0" fontId="40" fillId="0" borderId="22" xfId="70" applyFont="1" applyBorder="1" applyAlignment="1">
      <alignment horizontal="center" vertical="center" shrinkToFit="1"/>
      <protection/>
    </xf>
    <xf numFmtId="0" fontId="40" fillId="0" borderId="23" xfId="70" applyFont="1" applyBorder="1" applyAlignment="1">
      <alignment horizontal="center" vertical="center" shrinkToFit="1"/>
      <protection/>
    </xf>
    <xf numFmtId="0" fontId="39" fillId="0" borderId="10" xfId="70" applyFont="1" applyFill="1" applyBorder="1" applyAlignment="1" applyProtection="1">
      <alignment horizontal="center" vertical="center" shrinkToFit="1"/>
      <protection locked="0"/>
    </xf>
    <xf numFmtId="0" fontId="39" fillId="0" borderId="10" xfId="70" applyFont="1" applyFill="1" applyBorder="1" applyAlignment="1">
      <alignment horizontal="center" vertical="center" shrinkToFit="1"/>
      <protection/>
    </xf>
    <xf numFmtId="0" fontId="39" fillId="0" borderId="24" xfId="70" applyFont="1" applyBorder="1" applyAlignment="1" applyProtection="1">
      <alignment horizontal="center" vertical="center" shrinkToFit="1"/>
      <protection locked="0"/>
    </xf>
    <xf numFmtId="0" fontId="39" fillId="0" borderId="10" xfId="70" applyFont="1" applyBorder="1" applyAlignment="1">
      <alignment horizontal="center" vertical="center" shrinkToFit="1"/>
      <protection/>
    </xf>
    <xf numFmtId="0" fontId="39" fillId="0" borderId="10" xfId="70" applyFont="1" applyBorder="1" applyAlignment="1" applyProtection="1">
      <alignment horizontal="center" vertical="center" shrinkToFit="1"/>
      <protection locked="0"/>
    </xf>
    <xf numFmtId="0" fontId="39" fillId="0" borderId="24" xfId="70" applyFont="1" applyFill="1" applyBorder="1" applyAlignment="1" applyProtection="1">
      <alignment horizontal="center" vertical="center" shrinkToFit="1"/>
      <protection locked="0"/>
    </xf>
    <xf numFmtId="0" fontId="39" fillId="0" borderId="25" xfId="70" applyFont="1" applyFill="1" applyBorder="1" applyAlignment="1" applyProtection="1">
      <alignment horizontal="center" vertical="center" shrinkToFit="1"/>
      <protection locked="0"/>
    </xf>
    <xf numFmtId="0" fontId="39" fillId="0" borderId="26" xfId="70" applyFont="1" applyFill="1" applyBorder="1" applyAlignment="1">
      <alignment horizontal="center" vertical="center" shrinkToFit="1"/>
      <protection/>
    </xf>
    <xf numFmtId="0" fontId="39" fillId="0" borderId="26" xfId="70" applyFont="1" applyFill="1" applyBorder="1" applyAlignment="1" applyProtection="1">
      <alignment horizontal="center" vertical="center" shrinkToFit="1"/>
      <protection locked="0"/>
    </xf>
    <xf numFmtId="0" fontId="38" fillId="0" borderId="0" xfId="70" applyFont="1" applyAlignment="1">
      <alignment horizontal="center" vertical="center" shrinkToFit="1"/>
      <protection/>
    </xf>
    <xf numFmtId="0" fontId="38" fillId="0" borderId="0" xfId="70" applyFont="1" applyAlignment="1">
      <alignment shrinkToFit="1"/>
      <protection/>
    </xf>
    <xf numFmtId="0" fontId="38" fillId="0" borderId="0" xfId="70" applyFont="1" applyBorder="1" applyAlignment="1">
      <alignment horizontal="center" vertical="center" shrinkToFit="1"/>
      <protection/>
    </xf>
    <xf numFmtId="49" fontId="38" fillId="0" borderId="0" xfId="7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20" fontId="38" fillId="0" borderId="27" xfId="74" applyNumberFormat="1" applyFont="1" applyFill="1" applyBorder="1" applyAlignment="1" applyProtection="1">
      <alignment horizontal="center" vertical="center"/>
      <protection locked="0"/>
    </xf>
    <xf numFmtId="20" fontId="38" fillId="0" borderId="17" xfId="74" applyNumberFormat="1" applyFont="1" applyFill="1" applyBorder="1" applyAlignment="1" applyProtection="1">
      <alignment horizontal="center" vertical="center"/>
      <protection locked="0"/>
    </xf>
    <xf numFmtId="20" fontId="38" fillId="0" borderId="28" xfId="74" applyNumberFormat="1" applyFont="1" applyFill="1" applyBorder="1" applyAlignment="1" applyProtection="1">
      <alignment horizontal="center" vertical="center"/>
      <protection locked="0"/>
    </xf>
    <xf numFmtId="0" fontId="46" fillId="7" borderId="12" xfId="74" applyFont="1" applyFill="1" applyBorder="1" applyAlignment="1">
      <alignment horizontal="center" vertical="center"/>
    </xf>
    <xf numFmtId="0" fontId="0" fillId="7" borderId="12" xfId="74" applyFont="1" applyFill="1" applyBorder="1" applyAlignment="1" applyProtection="1">
      <alignment horizontal="center" vertical="center"/>
      <protection locked="0"/>
    </xf>
    <xf numFmtId="0" fontId="0" fillId="7" borderId="12" xfId="74" applyFont="1" applyFill="1" applyBorder="1" applyAlignment="1">
      <alignment horizontal="center" vertical="center"/>
    </xf>
    <xf numFmtId="0" fontId="0" fillId="7" borderId="12" xfId="74" applyFont="1" applyFill="1" applyBorder="1" applyAlignment="1" applyProtection="1">
      <alignment horizontal="center" vertical="center" shrinkToFit="1"/>
      <protection locked="0"/>
    </xf>
    <xf numFmtId="20" fontId="38" fillId="0" borderId="29" xfId="74" applyNumberFormat="1" applyFont="1" applyFill="1" applyBorder="1" applyAlignment="1" applyProtection="1">
      <alignment horizontal="center" vertical="center"/>
      <protection locked="0"/>
    </xf>
    <xf numFmtId="20" fontId="38" fillId="0" borderId="30" xfId="74" applyNumberFormat="1" applyFont="1" applyFill="1" applyBorder="1" applyAlignment="1" applyProtection="1">
      <alignment horizontal="right" vertical="center"/>
      <protection locked="0"/>
    </xf>
    <xf numFmtId="0" fontId="38" fillId="23" borderId="11" xfId="74" applyFont="1" applyFill="1" applyBorder="1" applyAlignment="1">
      <alignment horizontal="center" vertical="center" shrinkToFit="1"/>
    </xf>
    <xf numFmtId="0" fontId="38" fillId="23" borderId="30" xfId="74" applyFont="1" applyFill="1" applyBorder="1" applyAlignment="1">
      <alignment horizontal="center" vertical="center" shrinkToFit="1"/>
    </xf>
    <xf numFmtId="0" fontId="48" fillId="0" borderId="0" xfId="74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74" applyFont="1" applyFill="1" applyAlignment="1">
      <alignment horizontal="center" vertical="center"/>
    </xf>
    <xf numFmtId="0" fontId="7" fillId="0" borderId="0" xfId="74" applyFont="1" applyFill="1" applyAlignment="1">
      <alignment horizontal="center" vertical="center" shrinkToFit="1"/>
    </xf>
    <xf numFmtId="0" fontId="8" fillId="0" borderId="0" xfId="74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7" borderId="10" xfId="0" applyFill="1" applyBorder="1" applyAlignment="1">
      <alignment horizontal="center" vertical="center"/>
    </xf>
    <xf numFmtId="0" fontId="18" fillId="0" borderId="31" xfId="74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2" fillId="0" borderId="32" xfId="0" applyFont="1" applyBorder="1" applyAlignment="1">
      <alignment vertical="center"/>
    </xf>
    <xf numFmtId="0" fontId="41" fillId="0" borderId="32" xfId="0" applyFont="1" applyBorder="1" applyAlignment="1">
      <alignment vertical="center"/>
    </xf>
    <xf numFmtId="0" fontId="18" fillId="0" borderId="32" xfId="74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21" borderId="14" xfId="74" applyFont="1" applyFill="1" applyBorder="1" applyAlignment="1" applyProtection="1">
      <alignment horizontal="center" vertical="center" shrinkToFit="1"/>
      <protection locked="0"/>
    </xf>
    <xf numFmtId="0" fontId="0" fillId="21" borderId="27" xfId="74" applyFont="1" applyFill="1" applyBorder="1" applyAlignment="1">
      <alignment horizontal="center" vertical="center" shrinkToFit="1"/>
    </xf>
    <xf numFmtId="0" fontId="49" fillId="0" borderId="12" xfId="74" applyFont="1" applyFill="1" applyBorder="1" applyAlignment="1" applyProtection="1">
      <alignment horizontal="center" vertical="center" shrinkToFit="1"/>
      <protection locked="0"/>
    </xf>
    <xf numFmtId="0" fontId="49" fillId="0" borderId="14" xfId="74" applyFont="1" applyFill="1" applyBorder="1" applyAlignment="1" applyProtection="1">
      <alignment horizontal="center" vertical="center" shrinkToFit="1"/>
      <protection locked="0"/>
    </xf>
    <xf numFmtId="20" fontId="38" fillId="0" borderId="0" xfId="74" applyNumberFormat="1" applyFont="1" applyFill="1" applyAlignment="1" applyProtection="1">
      <alignment horizontal="right" vertical="center"/>
      <protection locked="0"/>
    </xf>
    <xf numFmtId="0" fontId="38" fillId="0" borderId="0" xfId="74" applyFont="1" applyFill="1" applyAlignment="1" applyProtection="1">
      <alignment horizontal="center" vertical="center"/>
      <protection locked="0"/>
    </xf>
    <xf numFmtId="0" fontId="38" fillId="0" borderId="0" xfId="74" applyFont="1" applyFill="1" applyAlignment="1">
      <alignment horizontal="center" vertical="center"/>
    </xf>
    <xf numFmtId="0" fontId="38" fillId="0" borderId="0" xfId="74" applyFont="1" applyFill="1" applyAlignment="1" applyProtection="1">
      <alignment horizontal="center" vertical="center" shrinkToFit="1"/>
      <protection locked="0"/>
    </xf>
    <xf numFmtId="0" fontId="40" fillId="0" borderId="0" xfId="74" applyFont="1" applyFill="1" applyAlignment="1" applyProtection="1">
      <alignment horizontal="center" vertical="center" shrinkToFit="1"/>
      <protection locked="0"/>
    </xf>
    <xf numFmtId="0" fontId="0" fillId="24" borderId="12" xfId="74" applyFont="1" applyFill="1" applyBorder="1" applyAlignment="1">
      <alignment horizontal="center" vertical="center" shrinkToFit="1"/>
    </xf>
    <xf numFmtId="0" fontId="0" fillId="21" borderId="15" xfId="74" applyFont="1" applyFill="1" applyBorder="1" applyAlignment="1" applyProtection="1">
      <alignment horizontal="center" vertical="center" shrinkToFit="1"/>
      <protection locked="0"/>
    </xf>
    <xf numFmtId="0" fontId="0" fillId="21" borderId="28" xfId="74" applyFont="1" applyFill="1" applyBorder="1" applyAlignment="1">
      <alignment horizontal="center" vertical="center" shrinkToFit="1"/>
    </xf>
    <xf numFmtId="0" fontId="49" fillId="0" borderId="13" xfId="74" applyFont="1" applyFill="1" applyBorder="1" applyAlignment="1" applyProtection="1">
      <alignment horizontal="center" vertical="center" shrinkToFit="1"/>
      <protection locked="0"/>
    </xf>
    <xf numFmtId="0" fontId="46" fillId="0" borderId="12" xfId="74" applyFont="1" applyFill="1" applyBorder="1" applyAlignment="1">
      <alignment horizontal="center" vertical="center" shrinkToFit="1"/>
    </xf>
    <xf numFmtId="0" fontId="0" fillId="7" borderId="17" xfId="74" applyFont="1" applyFill="1" applyBorder="1" applyAlignment="1">
      <alignment horizontal="center" vertical="center" shrinkToFit="1"/>
    </xf>
    <xf numFmtId="0" fontId="49" fillId="0" borderId="15" xfId="74" applyFont="1" applyFill="1" applyBorder="1" applyAlignment="1" applyProtection="1">
      <alignment horizontal="center" vertical="center" shrinkToFit="1"/>
      <protection locked="0"/>
    </xf>
    <xf numFmtId="0" fontId="39" fillId="0" borderId="0" xfId="70" applyFont="1" applyFill="1" applyBorder="1" applyAlignment="1">
      <alignment horizontal="center" vertical="center" shrinkToFit="1"/>
      <protection/>
    </xf>
    <xf numFmtId="0" fontId="39" fillId="0" borderId="0" xfId="70" applyFont="1" applyFill="1" applyBorder="1" applyAlignment="1" applyProtection="1">
      <alignment horizontal="center" vertical="center" shrinkToFit="1"/>
      <protection locked="0"/>
    </xf>
    <xf numFmtId="0" fontId="8" fillId="0" borderId="0" xfId="70" applyFont="1" applyFill="1" applyBorder="1" applyAlignment="1">
      <alignment horizontal="center" vertical="center" shrinkToFit="1"/>
      <protection/>
    </xf>
    <xf numFmtId="0" fontId="38" fillId="0" borderId="0" xfId="70" applyFont="1" applyFill="1" applyBorder="1" applyAlignment="1">
      <alignment horizontal="center" vertical="center" shrinkToFit="1"/>
      <protection/>
    </xf>
    <xf numFmtId="0" fontId="0" fillId="4" borderId="12" xfId="74" applyFont="1" applyFill="1" applyBorder="1" applyAlignment="1" applyProtection="1">
      <alignment horizontal="center" vertical="center" shrinkToFit="1"/>
      <protection locked="0"/>
    </xf>
    <xf numFmtId="0" fontId="0" fillId="4" borderId="17" xfId="74" applyFont="1" applyFill="1" applyBorder="1" applyAlignment="1">
      <alignment horizontal="center" vertical="center" shrinkToFit="1"/>
    </xf>
    <xf numFmtId="0" fontId="0" fillId="4" borderId="14" xfId="74" applyFont="1" applyFill="1" applyBorder="1" applyAlignment="1" applyProtection="1">
      <alignment horizontal="center" vertical="center" shrinkToFit="1"/>
      <protection locked="0"/>
    </xf>
    <xf numFmtId="0" fontId="0" fillId="4" borderId="27" xfId="74" applyFont="1" applyFill="1" applyBorder="1" applyAlignment="1">
      <alignment horizontal="center" vertical="center" shrinkToFit="1"/>
    </xf>
    <xf numFmtId="0" fontId="0" fillId="4" borderId="13" xfId="74" applyFont="1" applyFill="1" applyBorder="1" applyAlignment="1" applyProtection="1">
      <alignment horizontal="center" vertical="center" shrinkToFit="1"/>
      <protection locked="0"/>
    </xf>
    <xf numFmtId="0" fontId="0" fillId="7" borderId="17" xfId="74" applyFont="1" applyFill="1" applyBorder="1" applyAlignment="1" applyProtection="1">
      <alignment horizontal="center" vertical="center" shrinkToFit="1"/>
      <protection locked="0"/>
    </xf>
    <xf numFmtId="0" fontId="0" fillId="4" borderId="15" xfId="74" applyFont="1" applyFill="1" applyBorder="1" applyAlignment="1" applyProtection="1">
      <alignment horizontal="center" vertical="center" shrinkToFit="1"/>
      <protection locked="0"/>
    </xf>
    <xf numFmtId="0" fontId="0" fillId="4" borderId="13" xfId="74" applyFont="1" applyFill="1" applyBorder="1" applyAlignment="1">
      <alignment horizontal="center" vertical="center" shrinkToFit="1"/>
    </xf>
    <xf numFmtId="0" fontId="0" fillId="0" borderId="15" xfId="74" applyFont="1" applyFill="1" applyBorder="1" applyAlignment="1" applyProtection="1">
      <alignment horizontal="center" vertical="center" shrinkToFit="1"/>
      <protection locked="0"/>
    </xf>
    <xf numFmtId="0" fontId="0" fillId="0" borderId="28" xfId="74" applyFont="1" applyFill="1" applyBorder="1" applyAlignment="1">
      <alignment horizontal="center" vertical="center" shrinkToFit="1"/>
    </xf>
    <xf numFmtId="0" fontId="0" fillId="0" borderId="13" xfId="74" applyFont="1" applyFill="1" applyBorder="1" applyAlignment="1" applyProtection="1">
      <alignment horizontal="center" vertical="center" shrinkToFit="1"/>
      <protection locked="0"/>
    </xf>
    <xf numFmtId="0" fontId="0" fillId="0" borderId="29" xfId="74" applyFont="1" applyFill="1" applyBorder="1" applyAlignment="1">
      <alignment horizontal="center" vertical="center" shrinkToFit="1"/>
    </xf>
    <xf numFmtId="0" fontId="46" fillId="0" borderId="13" xfId="74" applyFont="1" applyFill="1" applyBorder="1" applyAlignment="1">
      <alignment horizontal="center" vertical="center" shrinkToFit="1"/>
    </xf>
    <xf numFmtId="0" fontId="46" fillId="0" borderId="15" xfId="74" applyFont="1" applyFill="1" applyBorder="1" applyAlignment="1">
      <alignment horizontal="center" vertical="center" shrinkToFit="1"/>
    </xf>
    <xf numFmtId="0" fontId="46" fillId="0" borderId="33" xfId="74" applyFont="1" applyFill="1" applyBorder="1" applyAlignment="1">
      <alignment horizontal="center" vertical="center" shrinkToFit="1"/>
    </xf>
    <xf numFmtId="0" fontId="46" fillId="0" borderId="14" xfId="74" applyFont="1" applyFill="1" applyBorder="1" applyAlignment="1">
      <alignment horizontal="center" vertical="center" shrinkToFit="1"/>
    </xf>
    <xf numFmtId="0" fontId="49" fillId="0" borderId="33" xfId="74" applyFont="1" applyFill="1" applyBorder="1" applyAlignment="1" applyProtection="1">
      <alignment horizontal="center" vertical="center" shrinkToFit="1"/>
      <protection locked="0"/>
    </xf>
    <xf numFmtId="0" fontId="0" fillId="24" borderId="33" xfId="74" applyFont="1" applyFill="1" applyBorder="1" applyAlignment="1" applyProtection="1">
      <alignment horizontal="center" vertical="center" shrinkToFit="1"/>
      <protection locked="0"/>
    </xf>
    <xf numFmtId="0" fontId="0" fillId="24" borderId="33" xfId="74" applyFont="1" applyFill="1" applyBorder="1" applyAlignment="1">
      <alignment horizontal="center" vertical="center"/>
    </xf>
    <xf numFmtId="0" fontId="0" fillId="24" borderId="33" xfId="74" applyFont="1" applyFill="1" applyBorder="1" applyAlignment="1" applyProtection="1">
      <alignment horizontal="center" vertical="center"/>
      <protection locked="0"/>
    </xf>
    <xf numFmtId="0" fontId="46" fillId="24" borderId="33" xfId="74" applyFont="1" applyFill="1" applyBorder="1" applyAlignment="1">
      <alignment horizontal="center" vertical="center"/>
    </xf>
    <xf numFmtId="20" fontId="38" fillId="0" borderId="33" xfId="74" applyNumberFormat="1" applyFont="1" applyFill="1" applyBorder="1" applyAlignment="1" applyProtection="1">
      <alignment horizontal="center" vertical="center"/>
      <protection locked="0"/>
    </xf>
    <xf numFmtId="20" fontId="38" fillId="0" borderId="33" xfId="74" applyNumberFormat="1" applyFont="1" applyFill="1" applyBorder="1" applyAlignment="1" applyProtection="1">
      <alignment horizontal="right" vertical="center"/>
      <protection locked="0"/>
    </xf>
    <xf numFmtId="0" fontId="46" fillId="0" borderId="30" xfId="74" applyFont="1" applyFill="1" applyBorder="1" applyAlignment="1">
      <alignment horizontal="center" vertical="center" shrinkToFit="1"/>
    </xf>
    <xf numFmtId="0" fontId="49" fillId="0" borderId="30" xfId="74" applyFont="1" applyFill="1" applyBorder="1" applyAlignment="1" applyProtection="1">
      <alignment horizontal="center" vertical="center" shrinkToFit="1"/>
      <protection locked="0"/>
    </xf>
    <xf numFmtId="20" fontId="38" fillId="0" borderId="30" xfId="74" applyNumberFormat="1" applyFont="1" applyFill="1" applyBorder="1" applyAlignment="1" applyProtection="1">
      <alignment horizontal="center" vertical="center"/>
      <protection locked="0"/>
    </xf>
    <xf numFmtId="20" fontId="38" fillId="0" borderId="34" xfId="74" applyNumberFormat="1" applyFont="1" applyFill="1" applyBorder="1" applyAlignment="1" applyProtection="1">
      <alignment horizontal="center" vertical="center"/>
      <protection locked="0"/>
    </xf>
    <xf numFmtId="0" fontId="0" fillId="21" borderId="13" xfId="74" applyFont="1" applyFill="1" applyBorder="1" applyAlignment="1" applyProtection="1">
      <alignment horizontal="center" vertical="center" shrinkToFit="1"/>
      <protection locked="0"/>
    </xf>
    <xf numFmtId="0" fontId="0" fillId="24" borderId="33" xfId="74" applyFont="1" applyFill="1" applyBorder="1" applyAlignment="1">
      <alignment horizontal="center" vertical="center" shrinkToFit="1"/>
    </xf>
    <xf numFmtId="20" fontId="38" fillId="0" borderId="35" xfId="74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Alignment="1">
      <alignment vertical="center"/>
    </xf>
    <xf numFmtId="0" fontId="42" fillId="3" borderId="0" xfId="0" applyFont="1" applyFill="1" applyAlignment="1">
      <alignment vertical="center"/>
    </xf>
    <xf numFmtId="0" fontId="44" fillId="3" borderId="0" xfId="0" applyFont="1" applyFill="1" applyAlignment="1">
      <alignment horizontal="left" vertical="center"/>
    </xf>
    <xf numFmtId="0" fontId="0" fillId="24" borderId="30" xfId="0" applyFill="1" applyBorder="1" applyAlignment="1">
      <alignment horizontal="center" vertical="center"/>
    </xf>
    <xf numFmtId="0" fontId="18" fillId="0" borderId="36" xfId="74" applyFont="1" applyFill="1" applyBorder="1" applyAlignment="1">
      <alignment horizontal="center" vertical="center"/>
    </xf>
    <xf numFmtId="0" fontId="18" fillId="0" borderId="0" xfId="75" applyFont="1" applyBorder="1" applyAlignment="1">
      <alignment horizontal="left" vertical="center"/>
      <protection/>
    </xf>
    <xf numFmtId="0" fontId="18" fillId="0" borderId="0" xfId="75" applyFont="1" applyBorder="1" applyAlignment="1">
      <alignment horizontal="center" vertical="center"/>
      <protection/>
    </xf>
    <xf numFmtId="0" fontId="0" fillId="0" borderId="0" xfId="0" applyAlignment="1">
      <alignment vertical="center" shrinkToFit="1"/>
    </xf>
    <xf numFmtId="0" fontId="0" fillId="0" borderId="3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39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50" fillId="0" borderId="0" xfId="75" applyFont="1" applyBorder="1" applyAlignment="1">
      <alignment horizontal="left" vertical="center"/>
      <protection/>
    </xf>
    <xf numFmtId="0" fontId="51" fillId="0" borderId="0" xfId="75" applyFont="1" applyBorder="1" applyAlignment="1">
      <alignment horizontal="left" vertical="center"/>
      <protection/>
    </xf>
    <xf numFmtId="0" fontId="51" fillId="0" borderId="0" xfId="75" applyFont="1" applyBorder="1" applyAlignment="1">
      <alignment horizontal="center" vertical="center"/>
      <protection/>
    </xf>
    <xf numFmtId="0" fontId="52" fillId="0" borderId="0" xfId="75" applyFont="1" applyBorder="1" applyAlignment="1">
      <alignment horizontal="left"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53" fillId="0" borderId="0" xfId="75" applyFont="1" applyBorder="1" applyAlignment="1">
      <alignment horizontal="left" vertical="center"/>
      <protection/>
    </xf>
    <xf numFmtId="0" fontId="18" fillId="0" borderId="10" xfId="74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20" fontId="38" fillId="0" borderId="0" xfId="74" applyNumberFormat="1" applyFont="1" applyFill="1" applyAlignment="1" applyProtection="1">
      <alignment horizontal="center" vertical="center"/>
      <protection locked="0"/>
    </xf>
    <xf numFmtId="20" fontId="38" fillId="0" borderId="0" xfId="74" applyNumberFormat="1" applyFont="1" applyFill="1" applyBorder="1" applyAlignment="1" applyProtection="1">
      <alignment horizontal="right" vertical="center"/>
      <protection locked="0"/>
    </xf>
    <xf numFmtId="0" fontId="49" fillId="0" borderId="0" xfId="74" applyFont="1" applyFill="1" applyAlignment="1" applyProtection="1">
      <alignment horizontal="center" vertical="center" shrinkToFit="1"/>
      <protection locked="0"/>
    </xf>
    <xf numFmtId="0" fontId="46" fillId="0" borderId="0" xfId="74" applyFont="1" applyFill="1" applyAlignment="1">
      <alignment horizontal="center" vertical="center" shrinkToFit="1"/>
    </xf>
    <xf numFmtId="0" fontId="0" fillId="0" borderId="0" xfId="74" applyFont="1" applyFill="1" applyAlignment="1" applyProtection="1">
      <alignment horizontal="center" vertical="center" shrinkToFit="1"/>
      <protection locked="0"/>
    </xf>
    <xf numFmtId="0" fontId="0" fillId="0" borderId="0" xfId="74" applyFont="1" applyFill="1" applyAlignment="1">
      <alignment horizontal="center" vertical="center"/>
    </xf>
    <xf numFmtId="0" fontId="0" fillId="0" borderId="0" xfId="74" applyFont="1" applyFill="1" applyAlignment="1" applyProtection="1">
      <alignment horizontal="center" vertical="center"/>
      <protection locked="0"/>
    </xf>
    <xf numFmtId="0" fontId="46" fillId="0" borderId="0" xfId="74" applyFont="1" applyFill="1" applyAlignment="1">
      <alignment horizontal="center" vertical="center"/>
    </xf>
    <xf numFmtId="20" fontId="38" fillId="0" borderId="37" xfId="74" applyNumberFormat="1" applyFont="1" applyFill="1" applyBorder="1" applyAlignment="1" applyProtection="1">
      <alignment horizontal="right" vertical="center"/>
      <protection locked="0"/>
    </xf>
    <xf numFmtId="20" fontId="38" fillId="0" borderId="11" xfId="74" applyNumberFormat="1" applyFont="1" applyFill="1" applyBorder="1" applyAlignment="1" applyProtection="1">
      <alignment horizontal="center" vertical="center"/>
      <protection locked="0"/>
    </xf>
    <xf numFmtId="0" fontId="0" fillId="0" borderId="30" xfId="74" applyFont="1" applyFill="1" applyBorder="1" applyAlignment="1" applyProtection="1">
      <alignment horizontal="center" vertical="center" shrinkToFit="1"/>
      <protection locked="0"/>
    </xf>
    <xf numFmtId="0" fontId="0" fillId="0" borderId="11" xfId="74" applyFont="1" applyFill="1" applyBorder="1" applyAlignment="1">
      <alignment horizontal="center" vertical="center" shrinkToFit="1"/>
    </xf>
    <xf numFmtId="0" fontId="0" fillId="7" borderId="33" xfId="74" applyFont="1" applyFill="1" applyBorder="1" applyAlignment="1">
      <alignment horizontal="center" vertical="center" shrinkToFit="1"/>
    </xf>
    <xf numFmtId="0" fontId="0" fillId="7" borderId="33" xfId="74" applyFont="1" applyFill="1" applyBorder="1" applyAlignment="1" applyProtection="1">
      <alignment horizontal="center" vertical="center" shrinkToFit="1"/>
      <protection locked="0"/>
    </xf>
    <xf numFmtId="0" fontId="0" fillId="7" borderId="34" xfId="74" applyFont="1" applyFill="1" applyBorder="1" applyAlignment="1">
      <alignment horizontal="center" vertical="center" shrinkToFit="1"/>
    </xf>
    <xf numFmtId="0" fontId="0" fillId="4" borderId="29" xfId="74" applyFont="1" applyFill="1" applyBorder="1" applyAlignment="1">
      <alignment horizontal="center" vertical="center" shrinkToFit="1"/>
    </xf>
    <xf numFmtId="0" fontId="0" fillId="21" borderId="12" xfId="74" applyFont="1" applyFill="1" applyBorder="1" applyAlignment="1">
      <alignment horizontal="center" vertical="center" shrinkToFit="1"/>
    </xf>
    <xf numFmtId="0" fontId="0" fillId="0" borderId="12" xfId="74" applyFont="1" applyFill="1" applyBorder="1" applyAlignment="1" applyProtection="1">
      <alignment horizontal="center" vertical="center" shrinkToFit="1"/>
      <protection locked="0"/>
    </xf>
    <xf numFmtId="0" fontId="0" fillId="0" borderId="17" xfId="74" applyFont="1" applyFill="1" applyBorder="1" applyAlignment="1">
      <alignment horizontal="center" vertical="center" shrinkToFit="1"/>
    </xf>
    <xf numFmtId="0" fontId="0" fillId="22" borderId="15" xfId="74" applyFont="1" applyFill="1" applyBorder="1" applyAlignment="1" applyProtection="1">
      <alignment horizontal="center" vertical="center" shrinkToFit="1"/>
      <protection locked="0"/>
    </xf>
    <xf numFmtId="0" fontId="0" fillId="22" borderId="15" xfId="74" applyFont="1" applyFill="1" applyBorder="1" applyAlignment="1">
      <alignment horizontal="center" vertical="center"/>
    </xf>
    <xf numFmtId="0" fontId="0" fillId="22" borderId="15" xfId="74" applyFont="1" applyFill="1" applyBorder="1" applyAlignment="1" applyProtection="1">
      <alignment horizontal="center" vertical="center"/>
      <protection locked="0"/>
    </xf>
    <xf numFmtId="0" fontId="46" fillId="22" borderId="15" xfId="74" applyFont="1" applyFill="1" applyBorder="1" applyAlignment="1">
      <alignment horizontal="center" vertical="center"/>
    </xf>
    <xf numFmtId="0" fontId="0" fillId="22" borderId="28" xfId="74" applyFont="1" applyFill="1" applyBorder="1" applyAlignment="1">
      <alignment horizontal="center" vertical="center" shrinkToFit="1"/>
    </xf>
    <xf numFmtId="0" fontId="0" fillId="22" borderId="33" xfId="74" applyFont="1" applyFill="1" applyBorder="1" applyAlignment="1">
      <alignment horizontal="center" vertical="center" shrinkToFit="1"/>
    </xf>
    <xf numFmtId="0" fontId="0" fillId="22" borderId="33" xfId="74" applyFont="1" applyFill="1" applyBorder="1" applyAlignment="1">
      <alignment horizontal="center" vertical="center"/>
    </xf>
    <xf numFmtId="0" fontId="0" fillId="22" borderId="33" xfId="74" applyFont="1" applyFill="1" applyBorder="1" applyAlignment="1" applyProtection="1">
      <alignment horizontal="center" vertical="center"/>
      <protection locked="0"/>
    </xf>
    <xf numFmtId="0" fontId="46" fillId="22" borderId="33" xfId="74" applyFont="1" applyFill="1" applyBorder="1" applyAlignment="1">
      <alignment horizontal="center" vertical="center"/>
    </xf>
    <xf numFmtId="0" fontId="0" fillId="22" borderId="33" xfId="74" applyFont="1" applyFill="1" applyBorder="1" applyAlignment="1" applyProtection="1">
      <alignment horizontal="center" vertical="center" shrinkToFit="1"/>
      <protection locked="0"/>
    </xf>
    <xf numFmtId="0" fontId="0" fillId="22" borderId="12" xfId="74" applyFont="1" applyFill="1" applyBorder="1" applyAlignment="1" applyProtection="1">
      <alignment horizontal="center" vertical="center" shrinkToFit="1"/>
      <protection locked="0"/>
    </xf>
    <xf numFmtId="0" fontId="0" fillId="22" borderId="12" xfId="74" applyFont="1" applyFill="1" applyBorder="1" applyAlignment="1">
      <alignment horizontal="center" vertical="center"/>
    </xf>
    <xf numFmtId="0" fontId="0" fillId="22" borderId="12" xfId="74" applyFont="1" applyFill="1" applyBorder="1" applyAlignment="1" applyProtection="1">
      <alignment horizontal="center" vertical="center"/>
      <protection locked="0"/>
    </xf>
    <xf numFmtId="0" fontId="46" fillId="22" borderId="12" xfId="74" applyFont="1" applyFill="1" applyBorder="1" applyAlignment="1">
      <alignment horizontal="center" vertical="center"/>
    </xf>
    <xf numFmtId="0" fontId="0" fillId="22" borderId="17" xfId="74" applyFont="1" applyFill="1" applyBorder="1" applyAlignment="1">
      <alignment horizontal="center" vertical="center" shrinkToFit="1"/>
    </xf>
    <xf numFmtId="0" fontId="0" fillId="22" borderId="12" xfId="74" applyFont="1" applyFill="1" applyBorder="1" applyAlignment="1">
      <alignment horizontal="center" vertical="center" shrinkToFit="1"/>
    </xf>
    <xf numFmtId="0" fontId="0" fillId="22" borderId="14" xfId="74" applyFont="1" applyFill="1" applyBorder="1" applyAlignment="1" applyProtection="1">
      <alignment horizontal="center" vertical="center" shrinkToFit="1"/>
      <protection locked="0"/>
    </xf>
    <xf numFmtId="0" fontId="0" fillId="22" borderId="14" xfId="74" applyFont="1" applyFill="1" applyBorder="1" applyAlignment="1">
      <alignment horizontal="center" vertical="center"/>
    </xf>
    <xf numFmtId="0" fontId="0" fillId="22" borderId="14" xfId="74" applyFont="1" applyFill="1" applyBorder="1" applyAlignment="1" applyProtection="1">
      <alignment horizontal="center" vertical="center"/>
      <protection locked="0"/>
    </xf>
    <xf numFmtId="0" fontId="46" fillId="22" borderId="14" xfId="74" applyFont="1" applyFill="1" applyBorder="1" applyAlignment="1">
      <alignment horizontal="center" vertical="center"/>
    </xf>
    <xf numFmtId="0" fontId="0" fillId="22" borderId="27" xfId="74" applyFont="1" applyFill="1" applyBorder="1" applyAlignment="1">
      <alignment horizontal="center" vertical="center" shrinkToFit="1"/>
    </xf>
    <xf numFmtId="0" fontId="0" fillId="24" borderId="15" xfId="74" applyFont="1" applyFill="1" applyBorder="1" applyAlignment="1" applyProtection="1">
      <alignment horizontal="center" vertical="center" shrinkToFit="1"/>
      <protection locked="0"/>
    </xf>
    <xf numFmtId="0" fontId="0" fillId="24" borderId="15" xfId="74" applyFont="1" applyFill="1" applyBorder="1" applyAlignment="1">
      <alignment horizontal="center" vertical="center"/>
    </xf>
    <xf numFmtId="0" fontId="0" fillId="24" borderId="15" xfId="74" applyFont="1" applyFill="1" applyBorder="1" applyAlignment="1" applyProtection="1">
      <alignment horizontal="center" vertical="center"/>
      <protection locked="0"/>
    </xf>
    <xf numFmtId="0" fontId="46" fillId="24" borderId="15" xfId="74" applyFont="1" applyFill="1" applyBorder="1" applyAlignment="1">
      <alignment horizontal="center" vertical="center"/>
    </xf>
    <xf numFmtId="0" fontId="0" fillId="24" borderId="13" xfId="74" applyFont="1" applyFill="1" applyBorder="1" applyAlignment="1">
      <alignment horizontal="center" vertical="center"/>
    </xf>
    <xf numFmtId="0" fontId="0" fillId="24" borderId="13" xfId="74" applyFont="1" applyFill="1" applyBorder="1" applyAlignment="1" applyProtection="1">
      <alignment horizontal="center" vertical="center"/>
      <protection locked="0"/>
    </xf>
    <xf numFmtId="0" fontId="46" fillId="24" borderId="13" xfId="74" applyFont="1" applyFill="1" applyBorder="1" applyAlignment="1">
      <alignment horizontal="center" vertical="center"/>
    </xf>
    <xf numFmtId="0" fontId="0" fillId="24" borderId="13" xfId="74" applyFont="1" applyFill="1" applyBorder="1" applyAlignment="1" applyProtection="1">
      <alignment horizontal="center" vertical="center" shrinkToFit="1"/>
      <protection locked="0"/>
    </xf>
    <xf numFmtId="0" fontId="0" fillId="24" borderId="14" xfId="74" applyFont="1" applyFill="1" applyBorder="1" applyAlignment="1" applyProtection="1">
      <alignment horizontal="center" vertical="center" shrinkToFit="1"/>
      <protection locked="0"/>
    </xf>
    <xf numFmtId="0" fontId="0" fillId="24" borderId="14" xfId="74" applyFont="1" applyFill="1" applyBorder="1" applyAlignment="1">
      <alignment horizontal="center" vertical="center"/>
    </xf>
    <xf numFmtId="0" fontId="0" fillId="24" borderId="14" xfId="74" applyFont="1" applyFill="1" applyBorder="1" applyAlignment="1" applyProtection="1">
      <alignment horizontal="center" vertical="center"/>
      <protection locked="0"/>
    </xf>
    <xf numFmtId="0" fontId="46" fillId="24" borderId="14" xfId="74" applyFont="1" applyFill="1" applyBorder="1" applyAlignment="1">
      <alignment horizontal="center" vertical="center"/>
    </xf>
    <xf numFmtId="0" fontId="0" fillId="24" borderId="27" xfId="74" applyFont="1" applyFill="1" applyBorder="1" applyAlignment="1">
      <alignment horizontal="center" vertical="center" shrinkToFit="1"/>
    </xf>
    <xf numFmtId="0" fontId="0" fillId="22" borderId="13" xfId="74" applyFont="1" applyFill="1" applyBorder="1" applyAlignment="1">
      <alignment horizontal="center" vertical="center"/>
    </xf>
    <xf numFmtId="0" fontId="0" fillId="22" borderId="13" xfId="74" applyFont="1" applyFill="1" applyBorder="1" applyAlignment="1" applyProtection="1">
      <alignment horizontal="center" vertical="center"/>
      <protection locked="0"/>
    </xf>
    <xf numFmtId="0" fontId="46" fillId="22" borderId="13" xfId="74" applyFont="1" applyFill="1" applyBorder="1" applyAlignment="1">
      <alignment horizontal="center" vertical="center"/>
    </xf>
    <xf numFmtId="0" fontId="0" fillId="22" borderId="13" xfId="74" applyFont="1" applyFill="1" applyBorder="1" applyAlignment="1" applyProtection="1">
      <alignment horizontal="center" vertical="center" shrinkToFit="1"/>
      <protection locked="0"/>
    </xf>
    <xf numFmtId="0" fontId="0" fillId="24" borderId="15" xfId="74" applyFont="1" applyFill="1" applyBorder="1" applyAlignment="1">
      <alignment horizontal="center" vertical="center" shrinkToFit="1"/>
    </xf>
    <xf numFmtId="14" fontId="38" fillId="0" borderId="0" xfId="70" applyNumberFormat="1" applyFont="1" applyAlignment="1">
      <alignment horizontal="center" vertical="center"/>
      <protection/>
    </xf>
    <xf numFmtId="0" fontId="24" fillId="0" borderId="0" xfId="0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0" fillId="7" borderId="13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20" fontId="38" fillId="0" borderId="11" xfId="74" applyNumberFormat="1" applyFont="1" applyFill="1" applyBorder="1" applyAlignment="1" applyProtection="1">
      <alignment horizontal="right" vertical="center"/>
      <protection locked="0"/>
    </xf>
    <xf numFmtId="0" fontId="54" fillId="0" borderId="10" xfId="0" applyFont="1" applyFill="1" applyBorder="1" applyAlignment="1">
      <alignment horizontal="left" vertical="center" shrinkToFit="1"/>
    </xf>
    <xf numFmtId="0" fontId="55" fillId="0" borderId="10" xfId="0" applyFont="1" applyFill="1" applyBorder="1" applyAlignment="1">
      <alignment horizontal="left" vertical="center" shrinkToFit="1"/>
    </xf>
    <xf numFmtId="0" fontId="44" fillId="0" borderId="10" xfId="0" applyFont="1" applyFill="1" applyBorder="1" applyAlignment="1">
      <alignment horizontal="left" vertical="center" shrinkToFit="1"/>
    </xf>
    <xf numFmtId="0" fontId="44" fillId="7" borderId="10" xfId="0" applyFont="1" applyFill="1" applyBorder="1" applyAlignment="1">
      <alignment horizontal="left" vertical="center" shrinkToFit="1"/>
    </xf>
    <xf numFmtId="0" fontId="56" fillId="7" borderId="10" xfId="0" applyFont="1" applyFill="1" applyBorder="1" applyAlignment="1">
      <alignment horizontal="left" vertical="center" shrinkToFit="1"/>
    </xf>
    <xf numFmtId="0" fontId="44" fillId="4" borderId="10" xfId="0" applyFont="1" applyFill="1" applyBorder="1" applyAlignment="1">
      <alignment horizontal="left" vertical="center" shrinkToFit="1"/>
    </xf>
    <xf numFmtId="0" fontId="55" fillId="4" borderId="10" xfId="0" applyFont="1" applyFill="1" applyBorder="1" applyAlignment="1">
      <alignment horizontal="left" vertical="center" shrinkToFit="1"/>
    </xf>
    <xf numFmtId="0" fontId="44" fillId="24" borderId="10" xfId="0" applyFont="1" applyFill="1" applyBorder="1" applyAlignment="1">
      <alignment horizontal="left" vertical="center" shrinkToFit="1"/>
    </xf>
    <xf numFmtId="0" fontId="44" fillId="21" borderId="10" xfId="0" applyFont="1" applyFill="1" applyBorder="1" applyAlignment="1">
      <alignment horizontal="left" vertical="center" shrinkToFit="1"/>
    </xf>
    <xf numFmtId="0" fontId="57" fillId="24" borderId="13" xfId="74" applyFont="1" applyFill="1" applyBorder="1" applyAlignment="1">
      <alignment horizontal="center" vertical="center"/>
    </xf>
    <xf numFmtId="0" fontId="57" fillId="21" borderId="13" xfId="74" applyFont="1" applyFill="1" applyBorder="1" applyAlignment="1">
      <alignment horizontal="center" vertical="center"/>
    </xf>
    <xf numFmtId="0" fontId="57" fillId="24" borderId="12" xfId="74" applyFont="1" applyFill="1" applyBorder="1" applyAlignment="1">
      <alignment horizontal="center" vertical="center"/>
    </xf>
    <xf numFmtId="0" fontId="57" fillId="21" borderId="12" xfId="74" applyFont="1" applyFill="1" applyBorder="1" applyAlignment="1">
      <alignment horizontal="center" vertical="center"/>
    </xf>
    <xf numFmtId="0" fontId="57" fillId="24" borderId="15" xfId="74" applyFont="1" applyFill="1" applyBorder="1" applyAlignment="1">
      <alignment horizontal="center" vertical="center"/>
    </xf>
    <xf numFmtId="0" fontId="57" fillId="21" borderId="15" xfId="74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24" borderId="28" xfId="74" applyFont="1" applyFill="1" applyBorder="1" applyAlignment="1">
      <alignment horizontal="center" vertical="center" shrinkToFit="1"/>
    </xf>
    <xf numFmtId="0" fontId="0" fillId="24" borderId="30" xfId="74" applyFont="1" applyFill="1" applyBorder="1" applyAlignment="1" applyProtection="1">
      <alignment horizontal="center" vertical="center" shrinkToFit="1"/>
      <protection locked="0"/>
    </xf>
    <xf numFmtId="0" fontId="0" fillId="24" borderId="30" xfId="74" applyFont="1" applyFill="1" applyBorder="1" applyAlignment="1">
      <alignment horizontal="center" vertical="center"/>
    </xf>
    <xf numFmtId="0" fontId="0" fillId="24" borderId="30" xfId="74" applyFont="1" applyFill="1" applyBorder="1" applyAlignment="1" applyProtection="1">
      <alignment horizontal="center" vertical="center"/>
      <protection locked="0"/>
    </xf>
    <xf numFmtId="0" fontId="46" fillId="24" borderId="30" xfId="74" applyFont="1" applyFill="1" applyBorder="1" applyAlignment="1">
      <alignment horizontal="center" vertical="center"/>
    </xf>
    <xf numFmtId="0" fontId="0" fillId="24" borderId="11" xfId="74" applyFont="1" applyFill="1" applyBorder="1" applyAlignment="1">
      <alignment horizontal="center" vertical="center" shrinkToFit="1"/>
    </xf>
    <xf numFmtId="0" fontId="46" fillId="7" borderId="12" xfId="74" applyFont="1" applyFill="1" applyBorder="1" applyAlignment="1">
      <alignment horizontal="center" vertical="center" shrinkToFit="1"/>
    </xf>
    <xf numFmtId="0" fontId="46" fillId="7" borderId="13" xfId="74" applyFont="1" applyFill="1" applyBorder="1" applyAlignment="1">
      <alignment horizontal="center" vertical="center" shrinkToFit="1"/>
    </xf>
    <xf numFmtId="0" fontId="46" fillId="7" borderId="33" xfId="74" applyFont="1" applyFill="1" applyBorder="1" applyAlignment="1">
      <alignment horizontal="center" vertical="center" shrinkToFit="1"/>
    </xf>
    <xf numFmtId="0" fontId="46" fillId="7" borderId="15" xfId="74" applyFont="1" applyFill="1" applyBorder="1" applyAlignment="1">
      <alignment horizontal="center" vertical="center" shrinkToFit="1"/>
    </xf>
    <xf numFmtId="0" fontId="46" fillId="7" borderId="14" xfId="74" applyFont="1" applyFill="1" applyBorder="1" applyAlignment="1">
      <alignment horizontal="center" vertical="center" shrinkToFit="1"/>
    </xf>
    <xf numFmtId="0" fontId="0" fillId="7" borderId="30" xfId="74" applyFont="1" applyFill="1" applyBorder="1" applyAlignment="1">
      <alignment horizontal="center" vertical="center" shrinkToFit="1"/>
    </xf>
    <xf numFmtId="0" fontId="0" fillId="7" borderId="30" xfId="74" applyFont="1" applyFill="1" applyBorder="1" applyAlignment="1">
      <alignment horizontal="center" vertical="center"/>
    </xf>
    <xf numFmtId="0" fontId="0" fillId="7" borderId="30" xfId="74" applyFont="1" applyFill="1" applyBorder="1" applyAlignment="1" applyProtection="1">
      <alignment horizontal="center" vertical="center"/>
      <protection locked="0"/>
    </xf>
    <xf numFmtId="0" fontId="46" fillId="7" borderId="30" xfId="74" applyFont="1" applyFill="1" applyBorder="1" applyAlignment="1">
      <alignment horizontal="center" vertical="center"/>
    </xf>
    <xf numFmtId="0" fontId="0" fillId="7" borderId="30" xfId="74" applyFont="1" applyFill="1" applyBorder="1" applyAlignment="1" applyProtection="1">
      <alignment horizontal="center" vertical="center" shrinkToFit="1"/>
      <protection locked="0"/>
    </xf>
    <xf numFmtId="0" fontId="46" fillId="0" borderId="31" xfId="74" applyFont="1" applyFill="1" applyBorder="1" applyAlignment="1">
      <alignment horizontal="center" vertical="center" shrinkToFit="1"/>
    </xf>
    <xf numFmtId="0" fontId="0" fillId="7" borderId="15" xfId="74" applyFont="1" applyFill="1" applyBorder="1" applyAlignment="1" applyProtection="1">
      <alignment horizontal="center" vertical="center" shrinkToFit="1"/>
      <protection locked="0"/>
    </xf>
    <xf numFmtId="0" fontId="0" fillId="7" borderId="15" xfId="74" applyFont="1" applyFill="1" applyBorder="1" applyAlignment="1">
      <alignment horizontal="center" vertical="center"/>
    </xf>
    <xf numFmtId="0" fontId="0" fillId="7" borderId="15" xfId="74" applyFont="1" applyFill="1" applyBorder="1" applyAlignment="1" applyProtection="1">
      <alignment horizontal="center" vertical="center"/>
      <protection locked="0"/>
    </xf>
    <xf numFmtId="0" fontId="46" fillId="7" borderId="15" xfId="74" applyFont="1" applyFill="1" applyBorder="1" applyAlignment="1">
      <alignment horizontal="center" vertical="center"/>
    </xf>
    <xf numFmtId="0" fontId="0" fillId="7" borderId="28" xfId="74" applyFont="1" applyFill="1" applyBorder="1" applyAlignment="1">
      <alignment horizontal="center" vertical="center" shrinkToFit="1"/>
    </xf>
    <xf numFmtId="0" fontId="0" fillId="22" borderId="29" xfId="74" applyFont="1" applyFill="1" applyBorder="1" applyAlignment="1">
      <alignment horizontal="center" vertical="center" shrinkToFit="1"/>
    </xf>
    <xf numFmtId="0" fontId="65" fillId="21" borderId="14" xfId="68" applyFont="1" applyFill="1" applyBorder="1" applyAlignment="1">
      <alignment horizontal="center" vertical="center"/>
    </xf>
    <xf numFmtId="0" fontId="66" fillId="21" borderId="14" xfId="68" applyFont="1" applyFill="1" applyBorder="1" applyAlignment="1" applyProtection="1">
      <alignment horizontal="center" vertical="center"/>
      <protection locked="0"/>
    </xf>
    <xf numFmtId="0" fontId="66" fillId="21" borderId="14" xfId="68" applyFont="1" applyFill="1" applyBorder="1" applyAlignment="1">
      <alignment horizontal="center" vertical="center"/>
    </xf>
    <xf numFmtId="0" fontId="65" fillId="21" borderId="12" xfId="68" applyFont="1" applyFill="1" applyBorder="1" applyAlignment="1">
      <alignment horizontal="center" vertical="center"/>
    </xf>
    <xf numFmtId="0" fontId="66" fillId="21" borderId="12" xfId="68" applyFont="1" applyFill="1" applyBorder="1" applyAlignment="1" applyProtection="1">
      <alignment horizontal="center" vertical="center"/>
      <protection locked="0"/>
    </xf>
    <xf numFmtId="0" fontId="66" fillId="21" borderId="12" xfId="68" applyFont="1" applyFill="1" applyBorder="1" applyAlignment="1">
      <alignment horizontal="center" vertical="center"/>
    </xf>
    <xf numFmtId="0" fontId="65" fillId="24" borderId="12" xfId="68" applyFont="1" applyFill="1" applyBorder="1" applyAlignment="1">
      <alignment horizontal="center" vertical="center"/>
    </xf>
    <xf numFmtId="0" fontId="66" fillId="24" borderId="12" xfId="68" applyFont="1" applyFill="1" applyBorder="1" applyAlignment="1" applyProtection="1">
      <alignment horizontal="center" vertical="center"/>
      <protection locked="0"/>
    </xf>
    <xf numFmtId="0" fontId="66" fillId="24" borderId="12" xfId="68" applyFont="1" applyFill="1" applyBorder="1" applyAlignment="1">
      <alignment horizontal="center" vertical="center"/>
    </xf>
    <xf numFmtId="0" fontId="65" fillId="24" borderId="33" xfId="68" applyFont="1" applyFill="1" applyBorder="1" applyAlignment="1">
      <alignment horizontal="center" vertical="center"/>
    </xf>
    <xf numFmtId="0" fontId="66" fillId="24" borderId="33" xfId="68" applyFont="1" applyFill="1" applyBorder="1" applyAlignment="1" applyProtection="1">
      <alignment horizontal="center" vertical="center"/>
      <protection locked="0"/>
    </xf>
    <xf numFmtId="0" fontId="66" fillId="24" borderId="33" xfId="68" applyFont="1" applyFill="1" applyBorder="1" applyAlignment="1">
      <alignment horizontal="center" vertical="center"/>
    </xf>
    <xf numFmtId="0" fontId="65" fillId="21" borderId="13" xfId="68" applyFont="1" applyFill="1" applyBorder="1" applyAlignment="1">
      <alignment horizontal="center" vertical="center"/>
    </xf>
    <xf numFmtId="0" fontId="66" fillId="21" borderId="13" xfId="68" applyFont="1" applyFill="1" applyBorder="1" applyAlignment="1" applyProtection="1">
      <alignment horizontal="center" vertical="center"/>
      <protection locked="0"/>
    </xf>
    <xf numFmtId="0" fontId="66" fillId="21" borderId="13" xfId="68" applyFont="1" applyFill="1" applyBorder="1" applyAlignment="1">
      <alignment horizontal="center" vertical="center"/>
    </xf>
    <xf numFmtId="0" fontId="65" fillId="21" borderId="15" xfId="68" applyFont="1" applyFill="1" applyBorder="1" applyAlignment="1">
      <alignment horizontal="center" vertical="center"/>
    </xf>
    <xf numFmtId="0" fontId="66" fillId="21" borderId="15" xfId="68" applyFont="1" applyFill="1" applyBorder="1" applyAlignment="1" applyProtection="1">
      <alignment horizontal="center" vertical="center"/>
      <protection locked="0"/>
    </xf>
    <xf numFmtId="0" fontId="66" fillId="21" borderId="15" xfId="68" applyFont="1" applyFill="1" applyBorder="1" applyAlignment="1">
      <alignment horizontal="center" vertical="center"/>
    </xf>
    <xf numFmtId="0" fontId="65" fillId="0" borderId="15" xfId="68" applyFont="1" applyFill="1" applyBorder="1" applyAlignment="1">
      <alignment horizontal="center" vertical="center"/>
    </xf>
    <xf numFmtId="0" fontId="66" fillId="0" borderId="15" xfId="68" applyFont="1" applyFill="1" applyBorder="1" applyAlignment="1" applyProtection="1">
      <alignment horizontal="center" vertical="center"/>
      <protection locked="0"/>
    </xf>
    <xf numFmtId="0" fontId="66" fillId="0" borderId="15" xfId="68" applyFont="1" applyFill="1" applyBorder="1" applyAlignment="1">
      <alignment horizontal="center" vertical="center"/>
    </xf>
    <xf numFmtId="0" fontId="65" fillId="0" borderId="12" xfId="68" applyFont="1" applyFill="1" applyBorder="1" applyAlignment="1">
      <alignment horizontal="center" vertical="center"/>
    </xf>
    <xf numFmtId="0" fontId="66" fillId="0" borderId="12" xfId="68" applyFont="1" applyFill="1" applyBorder="1" applyAlignment="1" applyProtection="1">
      <alignment horizontal="center" vertical="center"/>
      <protection locked="0"/>
    </xf>
    <xf numFmtId="0" fontId="66" fillId="0" borderId="12" xfId="68" applyFont="1" applyFill="1" applyBorder="1" applyAlignment="1">
      <alignment horizontal="center" vertical="center"/>
    </xf>
    <xf numFmtId="0" fontId="65" fillId="0" borderId="30" xfId="68" applyFont="1" applyFill="1" applyBorder="1" applyAlignment="1">
      <alignment horizontal="center" vertical="center"/>
    </xf>
    <xf numFmtId="0" fontId="66" fillId="0" borderId="30" xfId="68" applyFont="1" applyFill="1" applyBorder="1" applyAlignment="1" applyProtection="1">
      <alignment horizontal="center" vertical="center"/>
      <protection locked="0"/>
    </xf>
    <xf numFmtId="0" fontId="66" fillId="0" borderId="30" xfId="68" applyFont="1" applyFill="1" applyBorder="1" applyAlignment="1">
      <alignment horizontal="center" vertical="center"/>
    </xf>
    <xf numFmtId="0" fontId="65" fillId="4" borderId="14" xfId="68" applyFont="1" applyFill="1" applyBorder="1" applyAlignment="1">
      <alignment horizontal="center" vertical="center"/>
    </xf>
    <xf numFmtId="0" fontId="66" fillId="4" borderId="14" xfId="68" applyFont="1" applyFill="1" applyBorder="1" applyAlignment="1" applyProtection="1">
      <alignment horizontal="center" vertical="center"/>
      <protection locked="0"/>
    </xf>
    <xf numFmtId="0" fontId="66" fillId="4" borderId="14" xfId="68" applyFont="1" applyFill="1" applyBorder="1" applyAlignment="1">
      <alignment horizontal="center" vertical="center"/>
    </xf>
    <xf numFmtId="0" fontId="65" fillId="4" borderId="12" xfId="68" applyFont="1" applyFill="1" applyBorder="1" applyAlignment="1">
      <alignment horizontal="center" vertical="center"/>
    </xf>
    <xf numFmtId="0" fontId="66" fillId="4" borderId="12" xfId="68" applyFont="1" applyFill="1" applyBorder="1" applyAlignment="1" applyProtection="1">
      <alignment horizontal="center" vertical="center"/>
      <protection locked="0"/>
    </xf>
    <xf numFmtId="0" fontId="66" fillId="4" borderId="12" xfId="68" applyFont="1" applyFill="1" applyBorder="1" applyAlignment="1">
      <alignment horizontal="center" vertical="center"/>
    </xf>
    <xf numFmtId="0" fontId="65" fillId="7" borderId="12" xfId="68" applyFont="1" applyFill="1" applyBorder="1" applyAlignment="1">
      <alignment horizontal="center" vertical="center"/>
    </xf>
    <xf numFmtId="0" fontId="66" fillId="7" borderId="12" xfId="68" applyFont="1" applyFill="1" applyBorder="1" applyAlignment="1" applyProtection="1">
      <alignment horizontal="center" vertical="center"/>
      <protection locked="0"/>
    </xf>
    <xf numFmtId="0" fontId="66" fillId="7" borderId="12" xfId="68" applyFont="1" applyFill="1" applyBorder="1" applyAlignment="1">
      <alignment horizontal="center" vertical="center"/>
    </xf>
    <xf numFmtId="0" fontId="65" fillId="7" borderId="33" xfId="68" applyFont="1" applyFill="1" applyBorder="1" applyAlignment="1">
      <alignment horizontal="center" vertical="center"/>
    </xf>
    <xf numFmtId="0" fontId="66" fillId="7" borderId="33" xfId="68" applyFont="1" applyFill="1" applyBorder="1" applyAlignment="1" applyProtection="1">
      <alignment horizontal="center" vertical="center"/>
      <protection locked="0"/>
    </xf>
    <xf numFmtId="0" fontId="66" fillId="7" borderId="33" xfId="68" applyFont="1" applyFill="1" applyBorder="1" applyAlignment="1">
      <alignment horizontal="center" vertical="center"/>
    </xf>
    <xf numFmtId="0" fontId="65" fillId="4" borderId="13" xfId="68" applyFont="1" applyFill="1" applyBorder="1" applyAlignment="1">
      <alignment horizontal="center" vertical="center"/>
    </xf>
    <xf numFmtId="0" fontId="66" fillId="4" borderId="13" xfId="68" applyFont="1" applyFill="1" applyBorder="1" applyAlignment="1" applyProtection="1">
      <alignment horizontal="center" vertical="center"/>
      <protection locked="0"/>
    </xf>
    <xf numFmtId="0" fontId="66" fillId="4" borderId="13" xfId="68" applyFont="1" applyFill="1" applyBorder="1" applyAlignment="1">
      <alignment horizontal="center" vertical="center"/>
    </xf>
    <xf numFmtId="0" fontId="65" fillId="4" borderId="15" xfId="68" applyFont="1" applyFill="1" applyBorder="1" applyAlignment="1">
      <alignment horizontal="center" vertical="center"/>
    </xf>
    <xf numFmtId="0" fontId="66" fillId="4" borderId="15" xfId="68" applyFont="1" applyFill="1" applyBorder="1" applyAlignment="1" applyProtection="1">
      <alignment horizontal="center" vertical="center"/>
      <protection locked="0"/>
    </xf>
    <xf numFmtId="0" fontId="66" fillId="4" borderId="15" xfId="68" applyFont="1" applyFill="1" applyBorder="1" applyAlignment="1">
      <alignment horizontal="center" vertical="center"/>
    </xf>
    <xf numFmtId="0" fontId="65" fillId="0" borderId="13" xfId="68" applyFont="1" applyFill="1" applyBorder="1" applyAlignment="1">
      <alignment horizontal="center" vertical="center"/>
    </xf>
    <xf numFmtId="0" fontId="66" fillId="0" borderId="13" xfId="68" applyFont="1" applyFill="1" applyBorder="1" applyAlignment="1" applyProtection="1">
      <alignment horizontal="center" vertical="center"/>
      <protection locked="0"/>
    </xf>
    <xf numFmtId="0" fontId="66" fillId="0" borderId="13" xfId="68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47" xfId="74" applyFont="1" applyFill="1" applyBorder="1" applyAlignment="1" applyProtection="1">
      <alignment horizontal="center" vertical="center" shrinkToFit="1"/>
      <protection locked="0"/>
    </xf>
    <xf numFmtId="0" fontId="0" fillId="0" borderId="48" xfId="0" applyBorder="1" applyAlignment="1">
      <alignment vertical="center" shrinkToFit="1"/>
    </xf>
    <xf numFmtId="0" fontId="0" fillId="0" borderId="48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48" xfId="74" applyFont="1" applyFill="1" applyBorder="1" applyAlignment="1">
      <alignment horizontal="center" vertical="center"/>
    </xf>
    <xf numFmtId="0" fontId="4" fillId="0" borderId="24" xfId="74" applyFont="1" applyFill="1" applyBorder="1" applyAlignment="1">
      <alignment horizontal="center" vertical="center"/>
    </xf>
    <xf numFmtId="0" fontId="38" fillId="0" borderId="47" xfId="74" applyFont="1" applyFill="1" applyBorder="1" applyAlignment="1">
      <alignment horizontal="center" vertical="center"/>
    </xf>
    <xf numFmtId="0" fontId="18" fillId="0" borderId="24" xfId="74" applyFont="1" applyFill="1" applyBorder="1" applyAlignment="1">
      <alignment horizontal="center" vertical="center"/>
    </xf>
    <xf numFmtId="0" fontId="48" fillId="0" borderId="0" xfId="74" applyFont="1" applyFill="1" applyAlignment="1">
      <alignment horizontal="center" vertical="center"/>
    </xf>
    <xf numFmtId="0" fontId="18" fillId="0" borderId="0" xfId="74" applyFont="1" applyFill="1" applyAlignment="1">
      <alignment horizontal="center" vertical="center"/>
    </xf>
    <xf numFmtId="0" fontId="7" fillId="0" borderId="0" xfId="74" applyFont="1" applyFill="1" applyAlignment="1">
      <alignment horizontal="center" vertical="center" shrinkToFit="1"/>
    </xf>
    <xf numFmtId="0" fontId="8" fillId="0" borderId="0" xfId="74" applyFont="1" applyFill="1" applyAlignment="1">
      <alignment horizontal="center" vertical="center" shrinkToFit="1"/>
    </xf>
    <xf numFmtId="0" fontId="58" fillId="0" borderId="47" xfId="74" applyFont="1" applyFill="1" applyBorder="1" applyAlignment="1" applyProtection="1">
      <alignment horizontal="center" vertical="center"/>
      <protection locked="0"/>
    </xf>
    <xf numFmtId="0" fontId="18" fillId="0" borderId="48" xfId="74" applyFont="1" applyFill="1" applyBorder="1" applyAlignment="1">
      <alignment horizontal="center" vertical="center"/>
    </xf>
    <xf numFmtId="0" fontId="39" fillId="0" borderId="49" xfId="70" applyFont="1" applyFill="1" applyBorder="1" applyAlignment="1">
      <alignment horizontal="center" vertical="center" shrinkToFit="1"/>
      <protection/>
    </xf>
    <xf numFmtId="0" fontId="39" fillId="0" borderId="50" xfId="70" applyFont="1" applyFill="1" applyBorder="1" applyAlignment="1">
      <alignment horizontal="center" vertical="center" shrinkToFit="1"/>
      <protection/>
    </xf>
    <xf numFmtId="0" fontId="39" fillId="0" borderId="51" xfId="70" applyFont="1" applyFill="1" applyBorder="1" applyAlignment="1">
      <alignment horizontal="center" vertical="center" shrinkToFit="1"/>
      <protection/>
    </xf>
    <xf numFmtId="0" fontId="39" fillId="0" borderId="52" xfId="70" applyFont="1" applyFill="1" applyBorder="1" applyAlignment="1">
      <alignment horizontal="center" vertical="center" shrinkToFit="1"/>
      <protection/>
    </xf>
    <xf numFmtId="0" fontId="39" fillId="0" borderId="53" xfId="70" applyFont="1" applyFill="1" applyBorder="1" applyAlignment="1">
      <alignment horizontal="center" vertical="center" shrinkToFit="1"/>
      <protection/>
    </xf>
    <xf numFmtId="0" fontId="39" fillId="0" borderId="54" xfId="70" applyFont="1" applyFill="1" applyBorder="1" applyAlignment="1">
      <alignment horizontal="center" vertical="center" shrinkToFit="1"/>
      <protection/>
    </xf>
    <xf numFmtId="0" fontId="39" fillId="0" borderId="55" xfId="70" applyFont="1" applyBorder="1" applyAlignment="1">
      <alignment horizontal="center" vertical="center" shrinkToFit="1"/>
      <protection/>
    </xf>
    <xf numFmtId="0" fontId="39" fillId="0" borderId="56" xfId="70" applyFont="1" applyBorder="1" applyAlignment="1">
      <alignment horizontal="center" vertical="center" shrinkToFit="1"/>
      <protection/>
    </xf>
    <xf numFmtId="0" fontId="39" fillId="0" borderId="57" xfId="70" applyFont="1" applyBorder="1" applyAlignment="1">
      <alignment horizontal="center" vertical="center" shrinkToFit="1"/>
      <protection/>
    </xf>
    <xf numFmtId="0" fontId="39" fillId="0" borderId="58" xfId="70" applyFont="1" applyBorder="1" applyAlignment="1">
      <alignment horizontal="center" vertical="center" shrinkToFit="1"/>
      <protection/>
    </xf>
    <xf numFmtId="0" fontId="39" fillId="0" borderId="59" xfId="70" applyFont="1" applyBorder="1" applyAlignment="1">
      <alignment horizontal="center" vertical="center" shrinkToFit="1"/>
      <protection/>
    </xf>
    <xf numFmtId="0" fontId="39" fillId="0" borderId="60" xfId="70" applyFont="1" applyBorder="1" applyAlignment="1">
      <alignment horizontal="center" vertical="center" shrinkToFit="1"/>
      <protection/>
    </xf>
    <xf numFmtId="0" fontId="39" fillId="0" borderId="61" xfId="70" applyFont="1" applyFill="1" applyBorder="1" applyAlignment="1">
      <alignment horizontal="center" vertical="center" shrinkToFit="1"/>
      <protection/>
    </xf>
    <xf numFmtId="0" fontId="39" fillId="0" borderId="59" xfId="70" applyFont="1" applyFill="1" applyBorder="1" applyAlignment="1">
      <alignment horizontal="center" vertical="center" shrinkToFit="1"/>
      <protection/>
    </xf>
    <xf numFmtId="0" fontId="39" fillId="0" borderId="60" xfId="70" applyFont="1" applyFill="1" applyBorder="1" applyAlignment="1">
      <alignment horizontal="center" vertical="center" shrinkToFit="1"/>
      <protection/>
    </xf>
    <xf numFmtId="0" fontId="39" fillId="0" borderId="22" xfId="70" applyFont="1" applyBorder="1" applyAlignment="1" applyProtection="1">
      <alignment horizontal="center" vertical="center" shrinkToFit="1"/>
      <protection locked="0"/>
    </xf>
    <xf numFmtId="0" fontId="39" fillId="0" borderId="20" xfId="70" applyFont="1" applyBorder="1" applyAlignment="1" applyProtection="1">
      <alignment horizontal="center" vertical="center" shrinkToFit="1"/>
      <protection locked="0"/>
    </xf>
    <xf numFmtId="0" fontId="39" fillId="0" borderId="62" xfId="70" applyFont="1" applyFill="1" applyBorder="1" applyAlignment="1">
      <alignment horizontal="center" vertical="center" shrinkToFit="1"/>
      <protection/>
    </xf>
    <xf numFmtId="0" fontId="39" fillId="0" borderId="63" xfId="70" applyFont="1" applyFill="1" applyBorder="1" applyAlignment="1">
      <alignment horizontal="center" vertical="center" shrinkToFit="1"/>
      <protection/>
    </xf>
    <xf numFmtId="0" fontId="39" fillId="0" borderId="64" xfId="70" applyFont="1" applyFill="1" applyBorder="1" applyAlignment="1">
      <alignment horizontal="center" vertical="center" shrinkToFit="1"/>
      <protection/>
    </xf>
    <xf numFmtId="0" fontId="39" fillId="0" borderId="62" xfId="70" applyNumberFormat="1" applyFont="1" applyFill="1" applyBorder="1" applyAlignment="1">
      <alignment horizontal="center" vertical="center" shrinkToFit="1"/>
      <protection/>
    </xf>
    <xf numFmtId="0" fontId="39" fillId="0" borderId="63" xfId="70" applyNumberFormat="1" applyFont="1" applyFill="1" applyBorder="1" applyAlignment="1">
      <alignment horizontal="center" vertical="center" shrinkToFit="1"/>
      <protection/>
    </xf>
    <xf numFmtId="0" fontId="39" fillId="0" borderId="64" xfId="70" applyNumberFormat="1" applyFont="1" applyFill="1" applyBorder="1" applyAlignment="1">
      <alignment horizontal="center" vertical="center" shrinkToFit="1"/>
      <protection/>
    </xf>
    <xf numFmtId="0" fontId="67" fillId="0" borderId="65" xfId="70" applyFont="1" applyFill="1" applyBorder="1" applyAlignment="1">
      <alignment horizontal="center" vertical="center" shrinkToFit="1"/>
      <protection/>
    </xf>
    <xf numFmtId="0" fontId="8" fillId="0" borderId="65" xfId="70" applyFont="1" applyFill="1" applyBorder="1" applyAlignment="1">
      <alignment horizontal="center" vertical="center" shrinkToFit="1"/>
      <protection/>
    </xf>
    <xf numFmtId="0" fontId="8" fillId="0" borderId="66" xfId="70" applyFont="1" applyFill="1" applyBorder="1" applyAlignment="1">
      <alignment horizontal="center" vertical="center" shrinkToFit="1"/>
      <protection/>
    </xf>
    <xf numFmtId="0" fontId="67" fillId="0" borderId="66" xfId="70" applyFont="1" applyFill="1" applyBorder="1" applyAlignment="1">
      <alignment horizontal="center" vertical="center" shrinkToFit="1"/>
      <protection/>
    </xf>
    <xf numFmtId="0" fontId="8" fillId="0" borderId="67" xfId="70" applyFont="1" applyFill="1" applyBorder="1" applyAlignment="1">
      <alignment horizontal="center" vertical="center" shrinkToFit="1"/>
      <protection/>
    </xf>
    <xf numFmtId="0" fontId="59" fillId="0" borderId="67" xfId="70" applyFont="1" applyFill="1" applyBorder="1" applyAlignment="1">
      <alignment horizontal="center" vertical="center" shrinkToFit="1"/>
      <protection/>
    </xf>
    <xf numFmtId="0" fontId="59" fillId="0" borderId="65" xfId="70" applyFont="1" applyFill="1" applyBorder="1" applyAlignment="1">
      <alignment horizontal="center" vertical="center" shrinkToFit="1"/>
      <protection/>
    </xf>
    <xf numFmtId="0" fontId="62" fillId="0" borderId="68" xfId="61" applyFont="1" applyBorder="1" applyAlignment="1">
      <alignment horizontal="center" vertical="center"/>
      <protection/>
    </xf>
    <xf numFmtId="0" fontId="62" fillId="0" borderId="69" xfId="61" applyFont="1" applyBorder="1" applyAlignment="1">
      <alignment horizontal="center" vertical="center"/>
      <protection/>
    </xf>
    <xf numFmtId="0" fontId="62" fillId="0" borderId="70" xfId="61" applyFont="1" applyBorder="1" applyAlignment="1">
      <alignment horizontal="center" vertical="center"/>
      <protection/>
    </xf>
    <xf numFmtId="0" fontId="62" fillId="0" borderId="71" xfId="61" applyFont="1" applyBorder="1" applyAlignment="1">
      <alignment horizontal="center" vertical="center"/>
      <protection/>
    </xf>
    <xf numFmtId="0" fontId="67" fillId="0" borderId="67" xfId="70" applyFont="1" applyFill="1" applyBorder="1" applyAlignment="1">
      <alignment horizontal="center" vertical="center" shrinkToFit="1"/>
      <protection/>
    </xf>
    <xf numFmtId="0" fontId="59" fillId="0" borderId="66" xfId="70" applyFont="1" applyFill="1" applyBorder="1" applyAlignment="1">
      <alignment horizontal="center" vertical="center" shrinkToFit="1"/>
      <protection/>
    </xf>
    <xf numFmtId="0" fontId="62" fillId="0" borderId="31" xfId="61" applyFont="1" applyBorder="1" applyAlignment="1">
      <alignment horizontal="center" vertical="center"/>
      <protection/>
    </xf>
    <xf numFmtId="0" fontId="62" fillId="0" borderId="72" xfId="61" applyFont="1" applyBorder="1" applyAlignment="1">
      <alignment horizontal="center" vertical="center"/>
      <protection/>
    </xf>
    <xf numFmtId="0" fontId="62" fillId="0" borderId="10" xfId="61" applyFont="1" applyBorder="1" applyAlignment="1">
      <alignment horizontal="center" vertical="center"/>
      <protection/>
    </xf>
    <xf numFmtId="0" fontId="62" fillId="0" borderId="73" xfId="61" applyFont="1" applyBorder="1" applyAlignment="1">
      <alignment horizontal="center" vertical="center"/>
      <protection/>
    </xf>
    <xf numFmtId="0" fontId="62" fillId="22" borderId="74" xfId="61" applyFont="1" applyFill="1" applyBorder="1" applyAlignment="1">
      <alignment horizontal="center" vertical="center"/>
      <protection/>
    </xf>
    <xf numFmtId="0" fontId="62" fillId="22" borderId="75" xfId="61" applyFont="1" applyFill="1" applyBorder="1" applyAlignment="1">
      <alignment horizontal="center" vertical="center"/>
      <protection/>
    </xf>
    <xf numFmtId="0" fontId="62" fillId="22" borderId="76" xfId="61" applyFont="1" applyFill="1" applyBorder="1" applyAlignment="1">
      <alignment horizontal="center" vertical="center"/>
      <protection/>
    </xf>
    <xf numFmtId="0" fontId="62" fillId="22" borderId="77" xfId="61" applyFont="1" applyFill="1" applyBorder="1" applyAlignment="1">
      <alignment horizontal="center" vertical="center"/>
      <protection/>
    </xf>
    <xf numFmtId="0" fontId="62" fillId="0" borderId="78" xfId="61" applyFont="1" applyBorder="1" applyAlignment="1">
      <alignment horizontal="center" vertical="center"/>
      <protection/>
    </xf>
    <xf numFmtId="0" fontId="62" fillId="0" borderId="26" xfId="61" applyFont="1" applyBorder="1" applyAlignment="1">
      <alignment horizontal="center" vertical="center"/>
      <protection/>
    </xf>
    <xf numFmtId="0" fontId="62" fillId="0" borderId="77" xfId="61" applyFont="1" applyBorder="1" applyAlignment="1">
      <alignment horizontal="center" vertical="center"/>
      <protection/>
    </xf>
    <xf numFmtId="0" fontId="62" fillId="0" borderId="79" xfId="61" applyFont="1" applyBorder="1" applyAlignment="1">
      <alignment horizontal="center" vertical="center"/>
      <protection/>
    </xf>
    <xf numFmtId="0" fontId="62" fillId="0" borderId="76" xfId="61" applyFont="1" applyBorder="1" applyAlignment="1">
      <alignment horizontal="center" vertical="center"/>
      <protection/>
    </xf>
    <xf numFmtId="0" fontId="39" fillId="0" borderId="80" xfId="70" applyFont="1" applyFill="1" applyBorder="1" applyAlignment="1">
      <alignment horizontal="center" vertical="center" shrinkToFit="1"/>
      <protection/>
    </xf>
    <xf numFmtId="0" fontId="39" fillId="0" borderId="81" xfId="70" applyFont="1" applyFill="1" applyBorder="1" applyAlignment="1">
      <alignment horizontal="center" vertical="center" shrinkToFit="1"/>
      <protection/>
    </xf>
    <xf numFmtId="0" fontId="39" fillId="0" borderId="80" xfId="70" applyFont="1" applyBorder="1" applyAlignment="1">
      <alignment horizontal="center" vertical="center" shrinkToFit="1"/>
      <protection/>
    </xf>
    <xf numFmtId="0" fontId="39" fillId="0" borderId="82" xfId="70" applyFont="1" applyBorder="1" applyAlignment="1">
      <alignment horizontal="center" vertical="center" shrinkToFit="1"/>
      <protection/>
    </xf>
    <xf numFmtId="0" fontId="60" fillId="0" borderId="83" xfId="70" applyFont="1" applyBorder="1" applyAlignment="1" applyProtection="1">
      <alignment horizontal="left" vertical="center" shrinkToFit="1"/>
      <protection locked="0"/>
    </xf>
    <xf numFmtId="0" fontId="39" fillId="0" borderId="19" xfId="70" applyFont="1" applyBorder="1" applyAlignment="1" applyProtection="1">
      <alignment horizontal="center" vertical="center" shrinkToFit="1"/>
      <protection locked="0"/>
    </xf>
    <xf numFmtId="0" fontId="39" fillId="0" borderId="84" xfId="70" applyFont="1" applyBorder="1" applyAlignment="1" applyProtection="1">
      <alignment horizontal="center" vertical="center" shrinkToFit="1"/>
      <protection locked="0"/>
    </xf>
    <xf numFmtId="0" fontId="39" fillId="0" borderId="85" xfId="70" applyFont="1" applyBorder="1" applyAlignment="1">
      <alignment horizontal="center" vertical="center" shrinkToFit="1"/>
      <protection/>
    </xf>
    <xf numFmtId="0" fontId="39" fillId="0" borderId="48" xfId="70" applyFont="1" applyBorder="1" applyAlignment="1">
      <alignment horizontal="center" vertical="center" shrinkToFit="1"/>
      <protection/>
    </xf>
    <xf numFmtId="0" fontId="39" fillId="0" borderId="24" xfId="70" applyFont="1" applyBorder="1" applyAlignment="1">
      <alignment horizontal="center" vertical="center" shrinkToFit="1"/>
      <protection/>
    </xf>
    <xf numFmtId="0" fontId="39" fillId="0" borderId="85" xfId="70" applyFont="1" applyFill="1" applyBorder="1" applyAlignment="1">
      <alignment horizontal="center" vertical="center" shrinkToFit="1"/>
      <protection/>
    </xf>
    <xf numFmtId="0" fontId="39" fillId="0" borderId="48" xfId="70" applyFont="1" applyFill="1" applyBorder="1" applyAlignment="1">
      <alignment horizontal="center" vertical="center" shrinkToFit="1"/>
      <protection/>
    </xf>
    <xf numFmtId="0" fontId="39" fillId="0" borderId="24" xfId="70" applyFont="1" applyFill="1" applyBorder="1" applyAlignment="1">
      <alignment horizontal="center" vertical="center" shrinkToFit="1"/>
      <protection/>
    </xf>
    <xf numFmtId="0" fontId="39" fillId="0" borderId="47" xfId="70" applyFont="1" applyFill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14" fontId="38" fillId="0" borderId="0" xfId="7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60" fillId="0" borderId="83" xfId="70" applyFont="1" applyBorder="1" applyAlignment="1" applyProtection="1">
      <alignment horizontal="left" vertical="center"/>
      <protection locked="0"/>
    </xf>
    <xf numFmtId="0" fontId="18" fillId="23" borderId="11" xfId="74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58" fillId="0" borderId="48" xfId="74" applyFont="1" applyFill="1" applyBorder="1" applyAlignment="1" applyProtection="1">
      <alignment horizontal="center" vertical="center"/>
      <protection locked="0"/>
    </xf>
    <xf numFmtId="0" fontId="58" fillId="0" borderId="24" xfId="74" applyFont="1" applyFill="1" applyBorder="1" applyAlignment="1" applyProtection="1">
      <alignment horizontal="center" vertical="center"/>
      <protection locked="0"/>
    </xf>
    <xf numFmtId="0" fontId="59" fillId="0" borderId="87" xfId="70" applyFont="1" applyFill="1" applyBorder="1" applyAlignment="1">
      <alignment horizontal="center" vertical="center" shrinkToFit="1"/>
      <protection/>
    </xf>
    <xf numFmtId="0" fontId="39" fillId="0" borderId="88" xfId="70" applyFont="1" applyFill="1" applyBorder="1" applyAlignment="1">
      <alignment horizontal="center" vertical="center" shrinkToFit="1"/>
      <protection/>
    </xf>
    <xf numFmtId="0" fontId="39" fillId="0" borderId="89" xfId="70" applyFont="1" applyFill="1" applyBorder="1" applyAlignment="1">
      <alignment horizontal="center" vertical="center" shrinkToFit="1"/>
      <protection/>
    </xf>
    <xf numFmtId="0" fontId="38" fillId="0" borderId="71" xfId="70" applyFont="1" applyBorder="1" applyAlignment="1">
      <alignment horizontal="center" vertical="center" shrinkToFit="1"/>
      <protection/>
    </xf>
    <xf numFmtId="0" fontId="38" fillId="0" borderId="78" xfId="70" applyFont="1" applyBorder="1" applyAlignment="1">
      <alignment horizontal="center" vertical="center" shrinkToFit="1"/>
      <protection/>
    </xf>
    <xf numFmtId="0" fontId="38" fillId="0" borderId="10" xfId="70" applyFont="1" applyBorder="1" applyAlignment="1">
      <alignment horizontal="center" vertical="center" shrinkToFit="1"/>
      <protection/>
    </xf>
    <xf numFmtId="0" fontId="38" fillId="0" borderId="26" xfId="70" applyFont="1" applyBorder="1" applyAlignment="1">
      <alignment horizontal="center" vertical="center" shrinkToFit="1"/>
      <protection/>
    </xf>
    <xf numFmtId="0" fontId="38" fillId="0" borderId="70" xfId="70" applyFont="1" applyBorder="1" applyAlignment="1">
      <alignment horizontal="center" vertical="center" shrinkToFit="1"/>
      <protection/>
    </xf>
    <xf numFmtId="0" fontId="38" fillId="0" borderId="24" xfId="70" applyFont="1" applyBorder="1" applyAlignment="1">
      <alignment horizontal="center" vertical="center" shrinkToFit="1"/>
      <protection/>
    </xf>
    <xf numFmtId="0" fontId="38" fillId="0" borderId="25" xfId="70" applyFont="1" applyBorder="1" applyAlignment="1">
      <alignment horizontal="center" vertical="center" shrinkToFit="1"/>
      <protection/>
    </xf>
    <xf numFmtId="0" fontId="38" fillId="0" borderId="73" xfId="70" applyFont="1" applyBorder="1" applyAlignment="1">
      <alignment horizontal="center" vertical="center" shrinkToFit="1"/>
      <protection/>
    </xf>
    <xf numFmtId="0" fontId="38" fillId="22" borderId="80" xfId="70" applyFont="1" applyFill="1" applyBorder="1" applyAlignment="1">
      <alignment horizontal="center" vertical="center" shrinkToFit="1"/>
      <protection/>
    </xf>
    <xf numFmtId="0" fontId="38" fillId="22" borderId="81" xfId="70" applyFont="1" applyFill="1" applyBorder="1" applyAlignment="1">
      <alignment horizontal="center" vertical="center" shrinkToFit="1"/>
      <protection/>
    </xf>
    <xf numFmtId="0" fontId="38" fillId="0" borderId="64" xfId="70" applyFont="1" applyBorder="1" applyAlignment="1">
      <alignment horizontal="center" vertical="center" shrinkToFit="1"/>
      <protection/>
    </xf>
    <xf numFmtId="0" fontId="38" fillId="22" borderId="82" xfId="70" applyFont="1" applyFill="1" applyBorder="1" applyAlignment="1">
      <alignment horizontal="center" vertical="center" shrinkToFit="1"/>
      <protection/>
    </xf>
    <xf numFmtId="0" fontId="38" fillId="0" borderId="77" xfId="70" applyFont="1" applyBorder="1" applyAlignment="1">
      <alignment horizontal="center" vertical="center" shrinkToFit="1"/>
      <protection/>
    </xf>
    <xf numFmtId="0" fontId="38" fillId="0" borderId="79" xfId="70" applyFont="1" applyBorder="1" applyAlignment="1">
      <alignment horizontal="center" vertical="center" shrinkToFit="1"/>
      <protection/>
    </xf>
    <xf numFmtId="0" fontId="39" fillId="0" borderId="90" xfId="70" applyFont="1" applyFill="1" applyBorder="1" applyAlignment="1">
      <alignment horizontal="center" vertical="center" shrinkToFit="1"/>
      <protection/>
    </xf>
    <xf numFmtId="0" fontId="38" fillId="0" borderId="76" xfId="70" applyFont="1" applyBorder="1" applyAlignment="1">
      <alignment horizontal="center" vertical="center" shrinkToFit="1"/>
      <protection/>
    </xf>
    <xf numFmtId="0" fontId="39" fillId="0" borderId="91" xfId="70" applyFont="1" applyFill="1" applyBorder="1" applyAlignment="1">
      <alignment horizontal="center" vertical="center" shrinkToFit="1"/>
      <protection/>
    </xf>
    <xf numFmtId="0" fontId="39" fillId="0" borderId="37" xfId="70" applyFont="1" applyFill="1" applyBorder="1" applyAlignment="1">
      <alignment horizontal="center" vertical="center" shrinkToFit="1"/>
      <protection/>
    </xf>
    <xf numFmtId="0" fontId="39" fillId="0" borderId="86" xfId="70" applyFont="1" applyFill="1" applyBorder="1" applyAlignment="1">
      <alignment horizontal="center" vertical="center" shrinkToFit="1"/>
      <protection/>
    </xf>
    <xf numFmtId="0" fontId="39" fillId="0" borderId="11" xfId="70" applyFont="1" applyFill="1" applyBorder="1" applyAlignment="1">
      <alignment horizontal="center" vertical="center" shrinkToFit="1"/>
      <protection/>
    </xf>
    <xf numFmtId="0" fontId="0" fillId="0" borderId="43" xfId="0" applyFont="1" applyBorder="1" applyAlignment="1">
      <alignment horizontal="center" vertical="top" textRotation="255"/>
    </xf>
    <xf numFmtId="0" fontId="0" fillId="0" borderId="45" xfId="0" applyFont="1" applyBorder="1" applyAlignment="1">
      <alignment horizontal="center" vertical="top" textRotation="255"/>
    </xf>
    <xf numFmtId="0" fontId="0" fillId="0" borderId="92" xfId="0" applyFont="1" applyBorder="1" applyAlignment="1">
      <alignment horizontal="center" vertical="top" textRotation="255"/>
    </xf>
    <xf numFmtId="0" fontId="0" fillId="0" borderId="41" xfId="0" applyFont="1" applyBorder="1" applyAlignment="1">
      <alignment horizontal="center" vertical="top" textRotation="255"/>
    </xf>
    <xf numFmtId="0" fontId="0" fillId="0" borderId="46" xfId="0" applyFont="1" applyBorder="1" applyAlignment="1">
      <alignment horizontal="center" vertical="top" textRotation="255"/>
    </xf>
    <xf numFmtId="0" fontId="4" fillId="0" borderId="93" xfId="75" applyFont="1" applyBorder="1" applyAlignment="1">
      <alignment horizontal="center" vertical="top" textRotation="255"/>
      <protection/>
    </xf>
    <xf numFmtId="0" fontId="0" fillId="0" borderId="0" xfId="0" applyFont="1" applyAlignment="1">
      <alignment horizontal="center" vertical="center"/>
    </xf>
    <xf numFmtId="0" fontId="57" fillId="21" borderId="14" xfId="74" applyFont="1" applyFill="1" applyBorder="1" applyAlignment="1">
      <alignment horizontal="center" vertical="center" shrinkToFit="1"/>
    </xf>
    <xf numFmtId="0" fontId="57" fillId="24" borderId="30" xfId="74" applyFont="1" applyFill="1" applyBorder="1" applyAlignment="1">
      <alignment horizontal="center" vertical="center" shrinkToFi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星取表（決勝）" xfId="61"/>
    <cellStyle name="Followed Hyperlink" xfId="62"/>
    <cellStyle name="良い" xfId="63"/>
    <cellStyle name="㼿㼿" xfId="64"/>
    <cellStyle name="㼿㼿?" xfId="65"/>
    <cellStyle name="㼿㼿㼿" xfId="66"/>
    <cellStyle name="㼿㼿㼿㼿" xfId="67"/>
    <cellStyle name="㼿㼿㼿㼿ȿ˿漀䒂0" xfId="68"/>
    <cellStyle name="㼿㼿㼿㼿㼿" xfId="69"/>
    <cellStyle name="㼿㼿㼿㼿㼿㼿" xfId="70"/>
    <cellStyle name="㼿㼿㼿㼿㼿㼿Ŀ" xfId="71"/>
    <cellStyle name="㼿㼿㼿㼿㼿㼿Ŀഀ᐀Ȁ" xfId="72"/>
    <cellStyle name="㼿㼿㼿㼿㼿㼿㼿" xfId="73"/>
    <cellStyle name="㼿㼿㼿㼿㼿㼿㼿㼿㼿Ȁ" xfId="74"/>
    <cellStyle name="㼿㼿㼿㼿㼿㼿㼿㼿㼿㼿㼿㼿㼿㼿㼿㼿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342900</xdr:rowOff>
    </xdr:from>
    <xdr:to>
      <xdr:col>1</xdr:col>
      <xdr:colOff>819150</xdr:colOff>
      <xdr:row>1</xdr:row>
      <xdr:rowOff>342900</xdr:rowOff>
    </xdr:to>
    <xdr:sp>
      <xdr:nvSpPr>
        <xdr:cNvPr id="1" name="Line 1"/>
        <xdr:cNvSpPr>
          <a:spLocks/>
        </xdr:cNvSpPr>
      </xdr:nvSpPr>
      <xdr:spPr>
        <a:xfrm>
          <a:off x="10668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1</xdr:row>
      <xdr:rowOff>400050</xdr:rowOff>
    </xdr:from>
    <xdr:to>
      <xdr:col>1</xdr:col>
      <xdr:colOff>809625</xdr:colOff>
      <xdr:row>1</xdr:row>
      <xdr:rowOff>400050</xdr:rowOff>
    </xdr:to>
    <xdr:sp>
      <xdr:nvSpPr>
        <xdr:cNvPr id="1" name="Line 1"/>
        <xdr:cNvSpPr>
          <a:spLocks/>
        </xdr:cNvSpPr>
      </xdr:nvSpPr>
      <xdr:spPr>
        <a:xfrm>
          <a:off x="10572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809625</xdr:colOff>
      <xdr:row>1</xdr:row>
      <xdr:rowOff>400050</xdr:rowOff>
    </xdr:from>
    <xdr:to>
      <xdr:col>1</xdr:col>
      <xdr:colOff>809625</xdr:colOff>
      <xdr:row>1</xdr:row>
      <xdr:rowOff>400050</xdr:rowOff>
    </xdr:to>
    <xdr:sp>
      <xdr:nvSpPr>
        <xdr:cNvPr id="2" name="Line 1"/>
        <xdr:cNvSpPr>
          <a:spLocks/>
        </xdr:cNvSpPr>
      </xdr:nvSpPr>
      <xdr:spPr>
        <a:xfrm>
          <a:off x="105727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tabSelected="1" zoomScale="75" zoomScaleNormal="75" zoomScalePageLayoutView="0" workbookViewId="0" topLeftCell="A6">
      <selection activeCell="J31" sqref="J31"/>
    </sheetView>
  </sheetViews>
  <sheetFormatPr defaultColWidth="9" defaultRowHeight="15"/>
  <cols>
    <col min="1" max="1" width="1.59765625" style="0" customWidth="1"/>
    <col min="2" max="2" width="3.3984375" style="0" customWidth="1"/>
    <col min="3" max="10" width="10.59765625" style="0" customWidth="1"/>
  </cols>
  <sheetData>
    <row r="1" ht="8.25" customHeight="1"/>
    <row r="2" spans="3:7" ht="21" customHeight="1">
      <c r="C2" s="343" t="s">
        <v>0</v>
      </c>
      <c r="D2" s="344"/>
      <c r="E2" s="344"/>
      <c r="F2" s="344"/>
      <c r="G2" s="344"/>
    </row>
    <row r="3" spans="3:7" ht="15.75" customHeight="1">
      <c r="C3" s="34"/>
      <c r="D3" s="21"/>
      <c r="E3" s="21"/>
      <c r="F3" s="21"/>
      <c r="G3" s="21"/>
    </row>
    <row r="4" spans="3:6" ht="15.75" customHeight="1">
      <c r="C4" s="23"/>
      <c r="F4" s="24"/>
    </row>
    <row r="5" spans="3:7" ht="15" customHeight="1">
      <c r="C5" s="29" t="s">
        <v>1</v>
      </c>
      <c r="D5" s="30"/>
      <c r="E5" s="161"/>
      <c r="F5" s="160"/>
      <c r="G5" s="159"/>
    </row>
    <row r="6" spans="3:6" ht="15" customHeight="1">
      <c r="C6" s="23"/>
      <c r="F6" s="24"/>
    </row>
    <row r="7" spans="3:7" ht="15" customHeight="1">
      <c r="C7" s="106" t="s">
        <v>2</v>
      </c>
      <c r="D7" s="105" t="s">
        <v>3</v>
      </c>
      <c r="E7" s="105"/>
      <c r="F7" s="105"/>
      <c r="G7" s="105"/>
    </row>
    <row r="8" spans="3:6" ht="15" customHeight="1">
      <c r="C8" s="23"/>
      <c r="F8" s="24"/>
    </row>
    <row r="9" spans="2:7" ht="15" customHeight="1">
      <c r="B9" s="73" t="s">
        <v>4</v>
      </c>
      <c r="C9" s="74" t="s">
        <v>5</v>
      </c>
      <c r="D9" s="75"/>
      <c r="E9" s="75"/>
      <c r="F9" s="31"/>
      <c r="G9" s="31"/>
    </row>
    <row r="10" spans="2:7" ht="15" customHeight="1">
      <c r="B10" s="73"/>
      <c r="C10" s="35" t="s">
        <v>6</v>
      </c>
      <c r="D10" s="31"/>
      <c r="E10" s="31"/>
      <c r="F10" s="31"/>
      <c r="G10" s="31"/>
    </row>
    <row r="11" spans="3:6" ht="15" customHeight="1">
      <c r="C11" s="23"/>
      <c r="F11" s="24"/>
    </row>
    <row r="12" spans="3:7" ht="15" customHeight="1">
      <c r="C12" t="s">
        <v>7</v>
      </c>
      <c r="D12" t="s">
        <v>8</v>
      </c>
      <c r="G12" s="38" t="s">
        <v>9</v>
      </c>
    </row>
    <row r="13" spans="3:7" ht="15" customHeight="1">
      <c r="C13" s="1" t="s">
        <v>10</v>
      </c>
      <c r="D13" s="1">
        <v>1</v>
      </c>
      <c r="E13" s="1">
        <v>2</v>
      </c>
      <c r="F13" s="1">
        <v>3</v>
      </c>
      <c r="G13" s="22">
        <v>4</v>
      </c>
    </row>
    <row r="14" spans="3:7" ht="15" customHeight="1">
      <c r="C14" s="32" t="s">
        <v>11</v>
      </c>
      <c r="D14" s="260" t="s">
        <v>12</v>
      </c>
      <c r="E14" s="260" t="s">
        <v>13</v>
      </c>
      <c r="F14" s="260" t="s">
        <v>14</v>
      </c>
      <c r="G14" s="260" t="s">
        <v>123</v>
      </c>
    </row>
    <row r="15" spans="3:7" ht="15" customHeight="1">
      <c r="C15" s="33" t="s">
        <v>15</v>
      </c>
      <c r="D15" s="259" t="s">
        <v>16</v>
      </c>
      <c r="E15" s="259" t="s">
        <v>17</v>
      </c>
      <c r="F15" s="259" t="s">
        <v>18</v>
      </c>
      <c r="G15" s="259" t="s">
        <v>19</v>
      </c>
    </row>
    <row r="16" spans="3:7" ht="15" customHeight="1">
      <c r="C16" s="108" t="s">
        <v>20</v>
      </c>
      <c r="D16" s="257" t="s">
        <v>21</v>
      </c>
      <c r="E16" s="258" t="s">
        <v>22</v>
      </c>
      <c r="F16" s="257" t="s">
        <v>23</v>
      </c>
      <c r="G16" s="257" t="s">
        <v>24</v>
      </c>
    </row>
    <row r="17" spans="3:7" ht="15" customHeight="1">
      <c r="C17" s="95" t="s">
        <v>25</v>
      </c>
      <c r="D17" s="255" t="s">
        <v>26</v>
      </c>
      <c r="E17" s="256" t="s">
        <v>27</v>
      </c>
      <c r="F17" s="255" t="s">
        <v>28</v>
      </c>
      <c r="G17" s="255" t="s">
        <v>29</v>
      </c>
    </row>
    <row r="18" spans="3:7" ht="15" customHeight="1">
      <c r="C18" s="22" t="s">
        <v>30</v>
      </c>
      <c r="D18" s="254" t="s">
        <v>31</v>
      </c>
      <c r="E18" s="254" t="s">
        <v>32</v>
      </c>
      <c r="F18" s="253" t="s">
        <v>33</v>
      </c>
      <c r="G18" s="252" t="s">
        <v>34</v>
      </c>
    </row>
    <row r="19" spans="3:6" ht="15" customHeight="1">
      <c r="C19" s="23"/>
      <c r="F19" s="24"/>
    </row>
    <row r="20" spans="3:6" ht="15" customHeight="1">
      <c r="C20" s="107" t="s">
        <v>35</v>
      </c>
      <c r="F20" s="24"/>
    </row>
    <row r="21" spans="3:6" ht="15" customHeight="1">
      <c r="C21" s="107"/>
      <c r="F21" s="24"/>
    </row>
    <row r="22" spans="2:7" ht="15" customHeight="1">
      <c r="B22" s="98"/>
      <c r="C22" s="100"/>
      <c r="D22" s="98"/>
      <c r="E22" s="98"/>
      <c r="F22" s="99"/>
      <c r="G22" s="98"/>
    </row>
    <row r="23" spans="3:6" ht="15" customHeight="1">
      <c r="C23" s="23"/>
      <c r="F23" s="24"/>
    </row>
    <row r="24" spans="2:9" ht="15" customHeight="1">
      <c r="B24" s="73" t="s">
        <v>4</v>
      </c>
      <c r="C24" s="74" t="s">
        <v>36</v>
      </c>
      <c r="D24" s="75"/>
      <c r="E24" s="75"/>
      <c r="F24" s="75"/>
      <c r="G24" s="77" t="s">
        <v>37</v>
      </c>
      <c r="H24" s="31"/>
      <c r="I24" s="31"/>
    </row>
    <row r="25" ht="15" customHeight="1"/>
    <row r="26" spans="2:8" ht="15" customHeight="1">
      <c r="B26" s="104" t="s">
        <v>38</v>
      </c>
      <c r="C26" s="76" t="s">
        <v>7</v>
      </c>
      <c r="D26" s="76" t="s">
        <v>39</v>
      </c>
      <c r="E26" s="76"/>
      <c r="F26" s="76"/>
      <c r="G26" s="77"/>
      <c r="H26" s="77" t="s">
        <v>40</v>
      </c>
    </row>
    <row r="27" spans="2:8" ht="15" customHeight="1">
      <c r="B27" s="37"/>
      <c r="C27" s="97" t="s">
        <v>10</v>
      </c>
      <c r="D27" s="96">
        <v>1</v>
      </c>
      <c r="E27" s="96">
        <v>2</v>
      </c>
      <c r="F27" s="96">
        <v>3</v>
      </c>
      <c r="G27" s="163">
        <v>4</v>
      </c>
      <c r="H27" s="96">
        <v>5</v>
      </c>
    </row>
    <row r="28" spans="2:8" ht="15" customHeight="1">
      <c r="B28" s="37"/>
      <c r="C28" s="36" t="s">
        <v>41</v>
      </c>
      <c r="D28" s="461" t="str">
        <f>D14</f>
        <v>Qualita</v>
      </c>
      <c r="E28" s="461" t="str">
        <f>E15</f>
        <v>ピュアFC</v>
      </c>
      <c r="F28" s="461" t="str">
        <f>G16</f>
        <v>ピュアFA</v>
      </c>
      <c r="G28" s="461" t="str">
        <f>E17</f>
        <v>PIVO・DOIS</v>
      </c>
      <c r="H28" s="461" t="str">
        <f>D18</f>
        <v>Vivace</v>
      </c>
    </row>
    <row r="29" spans="2:8" ht="15" customHeight="1">
      <c r="B29" s="37"/>
      <c r="C29" s="162" t="s">
        <v>42</v>
      </c>
      <c r="D29" s="462" t="str">
        <f>G14</f>
        <v>SJFC</v>
      </c>
      <c r="E29" s="462" t="str">
        <f>D15</f>
        <v>PIVO・UN</v>
      </c>
      <c r="F29" s="462" t="str">
        <f>F16</f>
        <v>ＳＥＮＡ</v>
      </c>
      <c r="G29" s="462" t="str">
        <f>G17</f>
        <v>KINOKO.jr</v>
      </c>
      <c r="H29" s="462" t="str">
        <f>G18</f>
        <v>フォンテボリスタ</v>
      </c>
    </row>
    <row r="30" spans="2:7" ht="15" customHeight="1">
      <c r="B30" s="103"/>
      <c r="C30" s="102"/>
      <c r="D30" s="101"/>
      <c r="E30" s="101"/>
      <c r="F30" s="101"/>
      <c r="G30" s="98"/>
    </row>
    <row r="31" spans="2:6" ht="15" customHeight="1">
      <c r="B31" s="21"/>
      <c r="C31" s="73"/>
      <c r="D31" s="91"/>
      <c r="E31" s="91"/>
      <c r="F31" s="28"/>
    </row>
    <row r="32" spans="2:6" ht="15" customHeight="1">
      <c r="B32" s="104" t="s">
        <v>38</v>
      </c>
      <c r="C32" s="76" t="s">
        <v>43</v>
      </c>
      <c r="D32" s="76"/>
      <c r="E32" s="76"/>
      <c r="F32" s="77" t="s">
        <v>44</v>
      </c>
    </row>
    <row r="33" spans="3:5" ht="15" customHeight="1">
      <c r="C33" s="1" t="s">
        <v>10</v>
      </c>
      <c r="D33" s="183">
        <v>1</v>
      </c>
      <c r="E33" s="183">
        <v>2</v>
      </c>
    </row>
    <row r="34" spans="2:6" ht="15" customHeight="1">
      <c r="B34" s="21"/>
      <c r="C34" s="250" t="s">
        <v>45</v>
      </c>
      <c r="D34" s="266" t="s">
        <v>46</v>
      </c>
      <c r="E34" s="265" t="s">
        <v>47</v>
      </c>
      <c r="F34" s="31"/>
    </row>
    <row r="35" spans="3:5" ht="15" customHeight="1">
      <c r="C35" s="249" t="s">
        <v>48</v>
      </c>
      <c r="D35" s="264" t="s">
        <v>49</v>
      </c>
      <c r="E35" s="263" t="s">
        <v>50</v>
      </c>
    </row>
    <row r="36" spans="3:5" ht="15" customHeight="1">
      <c r="C36" s="248" t="s">
        <v>51</v>
      </c>
      <c r="D36" s="262" t="s">
        <v>52</v>
      </c>
      <c r="E36" s="261" t="s">
        <v>53</v>
      </c>
    </row>
    <row r="37" ht="15" customHeight="1"/>
    <row r="38" ht="15" customHeight="1"/>
    <row r="39" spans="3:9" ht="15" customHeight="1">
      <c r="C39" s="246" t="s">
        <v>54</v>
      </c>
      <c r="D39" s="247"/>
      <c r="E39" s="246"/>
      <c r="F39" s="246"/>
      <c r="G39" s="246"/>
      <c r="H39" s="246"/>
      <c r="I39" s="246"/>
    </row>
  </sheetData>
  <sheetProtection/>
  <mergeCells count="1">
    <mergeCell ref="C2:G2"/>
  </mergeCells>
  <printOptions horizontalCentered="1"/>
  <pageMargins left="0.4722222222222222" right="0.2361111111111111" top="0.7083333333333334" bottom="0.5506944444444445" header="0.5111111111111111" footer="0.35416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46"/>
  <sheetViews>
    <sheetView zoomScale="75" zoomScaleNormal="75" zoomScalePageLayoutView="0" workbookViewId="0" topLeftCell="A28">
      <selection activeCell="G37" sqref="G37"/>
    </sheetView>
  </sheetViews>
  <sheetFormatPr defaultColWidth="9" defaultRowHeight="15"/>
  <cols>
    <col min="1" max="1" width="2.09765625" style="3" customWidth="1"/>
    <col min="2" max="2" width="3.59765625" style="5" customWidth="1"/>
    <col min="3" max="3" width="6.59765625" style="3" customWidth="1"/>
    <col min="4" max="4" width="3.59765625" style="3" customWidth="1"/>
    <col min="5" max="5" width="13.59765625" style="5" customWidth="1"/>
    <col min="6" max="6" width="5.09765625" style="3" customWidth="1"/>
    <col min="7" max="7" width="4.59765625" style="5" customWidth="1"/>
    <col min="8" max="8" width="5.09765625" style="5" customWidth="1"/>
    <col min="9" max="9" width="13.59765625" style="5" customWidth="1"/>
    <col min="10" max="10" width="8.59765625" style="3" customWidth="1"/>
    <col min="11" max="12" width="8.59765625" style="5" customWidth="1"/>
    <col min="13" max="13" width="5.69921875" style="5" customWidth="1"/>
    <col min="14" max="15" width="9" style="3" bestFit="1" customWidth="1"/>
  </cols>
  <sheetData>
    <row r="2" spans="2:13" ht="31.5" customHeight="1">
      <c r="B2" s="353" t="s">
        <v>55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2"/>
    </row>
    <row r="3" spans="2:13" ht="24" customHeight="1">
      <c r="B3" s="353" t="s">
        <v>8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"/>
    </row>
    <row r="4" spans="2:13" ht="24" customHeight="1">
      <c r="B4" s="89"/>
      <c r="C4" s="21"/>
      <c r="D4" s="21"/>
      <c r="E4" s="21"/>
      <c r="F4" s="21"/>
      <c r="G4" s="21"/>
      <c r="H4" s="21"/>
      <c r="I4" s="21"/>
      <c r="J4" s="21"/>
      <c r="K4" s="21"/>
      <c r="L4" s="21"/>
      <c r="M4" s="3"/>
    </row>
    <row r="5" spans="2:13" ht="22.5" customHeight="1">
      <c r="B5" s="355" t="s">
        <v>56</v>
      </c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4"/>
    </row>
    <row r="6" spans="2:12" ht="22.5" customHeight="1">
      <c r="B6" s="9"/>
      <c r="C6" s="9"/>
      <c r="D6" s="9"/>
      <c r="E6" s="6"/>
      <c r="F6" s="9"/>
      <c r="G6" s="9"/>
      <c r="H6" s="7"/>
      <c r="I6" s="8"/>
      <c r="J6" s="8"/>
      <c r="K6" s="8"/>
      <c r="L6" s="8"/>
    </row>
    <row r="7" spans="2:12" ht="21.75" customHeight="1">
      <c r="B7" s="357" t="s">
        <v>57</v>
      </c>
      <c r="C7" s="358"/>
      <c r="D7" s="358"/>
      <c r="E7" s="358"/>
      <c r="F7" s="358"/>
      <c r="G7" s="358"/>
      <c r="H7" s="358"/>
      <c r="I7" s="358"/>
      <c r="J7" s="358"/>
      <c r="K7" s="358"/>
      <c r="L7" s="352"/>
    </row>
    <row r="8" spans="2:12" ht="21.75" customHeight="1">
      <c r="B8" s="10"/>
      <c r="C8" s="10" t="s">
        <v>58</v>
      </c>
      <c r="D8" s="10" t="s">
        <v>59</v>
      </c>
      <c r="E8" s="11" t="s">
        <v>60</v>
      </c>
      <c r="F8" s="349" t="s">
        <v>61</v>
      </c>
      <c r="G8" s="349"/>
      <c r="H8" s="350"/>
      <c r="I8" s="11" t="s">
        <v>60</v>
      </c>
      <c r="J8" s="12" t="s">
        <v>62</v>
      </c>
      <c r="K8" s="351" t="s">
        <v>63</v>
      </c>
      <c r="L8" s="352"/>
    </row>
    <row r="9" spans="2:12" ht="21.75" customHeight="1">
      <c r="B9" s="20" t="s">
        <v>64</v>
      </c>
      <c r="C9" s="19">
        <v>0.3888888888888889</v>
      </c>
      <c r="D9" s="78" t="s">
        <v>11</v>
      </c>
      <c r="E9" s="110" t="str">
        <f>'試合方法'!D14</f>
        <v>Qualita</v>
      </c>
      <c r="F9" s="295">
        <v>10</v>
      </c>
      <c r="G9" s="296" t="s">
        <v>65</v>
      </c>
      <c r="H9" s="297">
        <v>0</v>
      </c>
      <c r="I9" s="109" t="str">
        <f>'試合方法'!E14</f>
        <v>西豊田</v>
      </c>
      <c r="J9" s="112" t="str">
        <f>E9</f>
        <v>Qualita</v>
      </c>
      <c r="K9" s="282" t="str">
        <f>E11</f>
        <v>PIVO・UN</v>
      </c>
      <c r="L9" s="282" t="str">
        <f>I11</f>
        <v>ピュアFC</v>
      </c>
    </row>
    <row r="10" spans="2:12" ht="21.75" customHeight="1">
      <c r="B10" s="14" t="s">
        <v>66</v>
      </c>
      <c r="C10" s="13">
        <v>0.40625</v>
      </c>
      <c r="D10" s="79" t="s">
        <v>11</v>
      </c>
      <c r="E10" s="45" t="str">
        <f>'試合方法'!F14</f>
        <v>伝馬</v>
      </c>
      <c r="F10" s="298">
        <v>0</v>
      </c>
      <c r="G10" s="299" t="s">
        <v>65</v>
      </c>
      <c r="H10" s="300">
        <v>3</v>
      </c>
      <c r="I10" s="44" t="str">
        <f>'試合方法'!G14</f>
        <v>SJFC</v>
      </c>
      <c r="J10" s="111" t="str">
        <f>J9</f>
        <v>Qualita</v>
      </c>
      <c r="K10" s="278" t="str">
        <f>E12</f>
        <v>SHIZUNAN</v>
      </c>
      <c r="L10" s="278" t="str">
        <f>I12</f>
        <v>東豊田</v>
      </c>
    </row>
    <row r="11" spans="2:12" ht="21.75" customHeight="1">
      <c r="B11" s="14" t="s">
        <v>67</v>
      </c>
      <c r="C11" s="13">
        <v>0.4236111111111111</v>
      </c>
      <c r="D11" s="79" t="s">
        <v>15</v>
      </c>
      <c r="E11" s="43" t="str">
        <f>'試合方法'!D15</f>
        <v>PIVO・UN</v>
      </c>
      <c r="F11" s="301">
        <v>9</v>
      </c>
      <c r="G11" s="302" t="s">
        <v>65</v>
      </c>
      <c r="H11" s="303">
        <v>0</v>
      </c>
      <c r="I11" s="118" t="str">
        <f>'試合方法'!E15</f>
        <v>ピュアFC</v>
      </c>
      <c r="J11" s="111" t="str">
        <f>J10</f>
        <v>Qualita</v>
      </c>
      <c r="K11" s="278" t="str">
        <f aca="true" t="shared" si="0" ref="K11:K16">E9</f>
        <v>Qualita</v>
      </c>
      <c r="L11" s="278" t="str">
        <f>I9</f>
        <v>西豊田</v>
      </c>
    </row>
    <row r="12" spans="2:12" ht="21.75" customHeight="1">
      <c r="B12" s="150" t="s">
        <v>68</v>
      </c>
      <c r="C12" s="151">
        <v>0.4409722222222222</v>
      </c>
      <c r="D12" s="155" t="s">
        <v>15</v>
      </c>
      <c r="E12" s="146" t="str">
        <f>'試合方法'!F15</f>
        <v>SHIZUNAN</v>
      </c>
      <c r="F12" s="304">
        <v>1</v>
      </c>
      <c r="G12" s="305" t="s">
        <v>65</v>
      </c>
      <c r="H12" s="306">
        <v>1</v>
      </c>
      <c r="I12" s="157" t="str">
        <f>'試合方法'!G15</f>
        <v>東豊田</v>
      </c>
      <c r="J12" s="145" t="str">
        <f>J10</f>
        <v>Qualita</v>
      </c>
      <c r="K12" s="280" t="str">
        <f t="shared" si="0"/>
        <v>伝馬</v>
      </c>
      <c r="L12" s="280" t="str">
        <f>I10</f>
        <v>SJFC</v>
      </c>
    </row>
    <row r="13" spans="2:12" ht="21.75" customHeight="1">
      <c r="B13" s="16" t="s">
        <v>69</v>
      </c>
      <c r="C13" s="15">
        <v>0.4583333333333333</v>
      </c>
      <c r="D13" s="16" t="s">
        <v>11</v>
      </c>
      <c r="E13" s="156" t="str">
        <f>E9</f>
        <v>Qualita</v>
      </c>
      <c r="F13" s="307">
        <v>14</v>
      </c>
      <c r="G13" s="308" t="s">
        <v>65</v>
      </c>
      <c r="H13" s="309">
        <v>0</v>
      </c>
      <c r="I13" s="156" t="str">
        <f>E10</f>
        <v>伝馬</v>
      </c>
      <c r="J13" s="121" t="str">
        <f>J12</f>
        <v>Qualita</v>
      </c>
      <c r="K13" s="279" t="str">
        <f t="shared" si="0"/>
        <v>PIVO・UN</v>
      </c>
      <c r="L13" s="279" t="str">
        <f>I11</f>
        <v>ピュアFC</v>
      </c>
    </row>
    <row r="14" spans="2:12" ht="21.75" customHeight="1">
      <c r="B14" s="27" t="s">
        <v>70</v>
      </c>
      <c r="C14" s="26">
        <v>0.4756944444444444</v>
      </c>
      <c r="D14" s="80" t="s">
        <v>11</v>
      </c>
      <c r="E14" s="120" t="str">
        <f>I9</f>
        <v>西豊田</v>
      </c>
      <c r="F14" s="310">
        <v>1</v>
      </c>
      <c r="G14" s="311" t="s">
        <v>65</v>
      </c>
      <c r="H14" s="312">
        <v>5</v>
      </c>
      <c r="I14" s="119" t="str">
        <f>I10</f>
        <v>SJFC</v>
      </c>
      <c r="J14" s="124" t="str">
        <f>E14</f>
        <v>西豊田</v>
      </c>
      <c r="K14" s="281" t="str">
        <f t="shared" si="0"/>
        <v>SHIZUNAN</v>
      </c>
      <c r="L14" s="281" t="str">
        <f>I16</f>
        <v>東豊田</v>
      </c>
    </row>
    <row r="15" spans="2:12" ht="21.75" customHeight="1">
      <c r="B15" s="27" t="s">
        <v>71</v>
      </c>
      <c r="C15" s="13">
        <v>0.4930555555555556</v>
      </c>
      <c r="D15" s="79" t="s">
        <v>15</v>
      </c>
      <c r="E15" s="40" t="str">
        <f>E11</f>
        <v>PIVO・UN</v>
      </c>
      <c r="F15" s="301">
        <v>15</v>
      </c>
      <c r="G15" s="302" t="s">
        <v>65</v>
      </c>
      <c r="H15" s="303">
        <v>0</v>
      </c>
      <c r="I15" s="43" t="str">
        <f>E12</f>
        <v>SHIZUNAN</v>
      </c>
      <c r="J15" s="111" t="str">
        <f>J14</f>
        <v>西豊田</v>
      </c>
      <c r="K15" s="278" t="str">
        <f t="shared" si="0"/>
        <v>Qualita</v>
      </c>
      <c r="L15" s="278" t="str">
        <f>I13</f>
        <v>伝馬</v>
      </c>
    </row>
    <row r="16" spans="2:12" ht="21.75" customHeight="1">
      <c r="B16" s="150" t="s">
        <v>72</v>
      </c>
      <c r="C16" s="158">
        <v>0.5104166666666666</v>
      </c>
      <c r="D16" s="155" t="s">
        <v>15</v>
      </c>
      <c r="E16" s="146" t="str">
        <f>I11</f>
        <v>ピュアFC</v>
      </c>
      <c r="F16" s="304">
        <v>4</v>
      </c>
      <c r="G16" s="305" t="s">
        <v>65</v>
      </c>
      <c r="H16" s="306">
        <v>0</v>
      </c>
      <c r="I16" s="157" t="str">
        <f>I12</f>
        <v>東豊田</v>
      </c>
      <c r="J16" s="145" t="str">
        <f>J15</f>
        <v>西豊田</v>
      </c>
      <c r="K16" s="280" t="str">
        <f t="shared" si="0"/>
        <v>西豊田</v>
      </c>
      <c r="L16" s="280" t="str">
        <f>I14</f>
        <v>SJFC</v>
      </c>
    </row>
    <row r="17" spans="2:12" ht="21.75" customHeight="1">
      <c r="B17" s="14" t="s">
        <v>73</v>
      </c>
      <c r="C17" s="13">
        <v>0.5277777777777778</v>
      </c>
      <c r="D17" s="79" t="s">
        <v>11</v>
      </c>
      <c r="E17" s="44" t="str">
        <f>E9</f>
        <v>Qualita</v>
      </c>
      <c r="F17" s="298">
        <v>6</v>
      </c>
      <c r="G17" s="299" t="s">
        <v>65</v>
      </c>
      <c r="H17" s="300">
        <v>1</v>
      </c>
      <c r="I17" s="203" t="str">
        <f>I14</f>
        <v>SJFC</v>
      </c>
      <c r="J17" s="111" t="str">
        <f>J16</f>
        <v>西豊田</v>
      </c>
      <c r="K17" s="278" t="str">
        <f>E19</f>
        <v>Vivace</v>
      </c>
      <c r="L17" s="278" t="str">
        <f>I15</f>
        <v>SHIZUNAN</v>
      </c>
    </row>
    <row r="18" spans="2:12" ht="21.75" customHeight="1">
      <c r="B18" s="16" t="s">
        <v>74</v>
      </c>
      <c r="C18" s="15">
        <v>0.5451388888888888</v>
      </c>
      <c r="D18" s="16" t="s">
        <v>11</v>
      </c>
      <c r="E18" s="156" t="str">
        <f>I9</f>
        <v>西豊田</v>
      </c>
      <c r="F18" s="307">
        <v>1</v>
      </c>
      <c r="G18" s="308" t="s">
        <v>65</v>
      </c>
      <c r="H18" s="309">
        <v>3</v>
      </c>
      <c r="I18" s="156" t="str">
        <f>E10</f>
        <v>伝馬</v>
      </c>
      <c r="J18" s="121" t="str">
        <f>J17</f>
        <v>西豊田</v>
      </c>
      <c r="K18" s="279" t="str">
        <f>E16</f>
        <v>ピュアFC</v>
      </c>
      <c r="L18" s="279" t="str">
        <f>I19</f>
        <v>ＳＷＪ</v>
      </c>
    </row>
    <row r="19" spans="2:256" ht="21.75" customHeight="1">
      <c r="B19" s="27" t="s">
        <v>75</v>
      </c>
      <c r="C19" s="26">
        <v>0.5625</v>
      </c>
      <c r="D19" s="80" t="s">
        <v>76</v>
      </c>
      <c r="E19" s="138" t="str">
        <f>'試合方法'!D18</f>
        <v>Vivace</v>
      </c>
      <c r="F19" s="313">
        <v>8</v>
      </c>
      <c r="G19" s="314" t="s">
        <v>65</v>
      </c>
      <c r="H19" s="315">
        <v>0</v>
      </c>
      <c r="I19" s="137" t="str">
        <f>'試合方法'!E18</f>
        <v>ＳＷＪ</v>
      </c>
      <c r="J19" s="124" t="str">
        <f>I19</f>
        <v>ＳＷＪ</v>
      </c>
      <c r="K19" s="281" t="str">
        <f>E17</f>
        <v>Qualita</v>
      </c>
      <c r="L19" s="281" t="str">
        <f>I17</f>
        <v>SJFC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2:12" ht="21.75" customHeight="1">
      <c r="B20" s="150" t="s">
        <v>77</v>
      </c>
      <c r="C20" s="151">
        <v>0.5798611111111112</v>
      </c>
      <c r="D20" s="155" t="s">
        <v>15</v>
      </c>
      <c r="E20" s="146" t="str">
        <f>E11</f>
        <v>PIVO・UN</v>
      </c>
      <c r="F20" s="304">
        <v>12</v>
      </c>
      <c r="G20" s="305" t="s">
        <v>65</v>
      </c>
      <c r="H20" s="306">
        <v>0</v>
      </c>
      <c r="I20" s="146" t="str">
        <f>'試合方法'!G15</f>
        <v>東豊田</v>
      </c>
      <c r="J20" s="145" t="str">
        <f>J19</f>
        <v>ＳＷＪ</v>
      </c>
      <c r="K20" s="278" t="str">
        <f>E18</f>
        <v>西豊田</v>
      </c>
      <c r="L20" s="278" t="str">
        <f>I19</f>
        <v>ＳＷＪ</v>
      </c>
    </row>
    <row r="21" spans="2:256" ht="21.75" customHeight="1">
      <c r="B21" s="14" t="s">
        <v>78</v>
      </c>
      <c r="C21" s="151">
        <v>0.5972222222222222</v>
      </c>
      <c r="D21" s="79" t="s">
        <v>76</v>
      </c>
      <c r="E21" s="205" t="str">
        <f>I19</f>
        <v>ＳＷＪ</v>
      </c>
      <c r="F21" s="316">
        <v>1</v>
      </c>
      <c r="G21" s="317" t="s">
        <v>65</v>
      </c>
      <c r="H21" s="318">
        <v>6</v>
      </c>
      <c r="I21" s="204" t="str">
        <f>I38</f>
        <v>フォンテボリスタ</v>
      </c>
      <c r="J21" s="111" t="str">
        <f>J20</f>
        <v>ＳＷＪ</v>
      </c>
      <c r="K21" s="281" t="str">
        <f>E19</f>
        <v>Vivace</v>
      </c>
      <c r="L21" s="281" t="str">
        <f>I18</f>
        <v>伝馬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2:256" ht="21.75" customHeight="1">
      <c r="B22" s="14" t="s">
        <v>79</v>
      </c>
      <c r="C22" s="13">
        <v>0.6145833333333334</v>
      </c>
      <c r="D22" s="79" t="s">
        <v>15</v>
      </c>
      <c r="E22" s="43" t="str">
        <f>I11</f>
        <v>ピュアFC</v>
      </c>
      <c r="F22" s="301">
        <v>4</v>
      </c>
      <c r="G22" s="302" t="s">
        <v>65</v>
      </c>
      <c r="H22" s="303">
        <v>0</v>
      </c>
      <c r="I22" s="43" t="str">
        <f>E12</f>
        <v>SHIZUNAN</v>
      </c>
      <c r="J22" s="111" t="str">
        <f>J21</f>
        <v>ＳＷＪ</v>
      </c>
      <c r="K22" s="278" t="str">
        <f>E21</f>
        <v>ＳＷＪ</v>
      </c>
      <c r="L22" s="278" t="str">
        <f>I21</f>
        <v>フォンテボリスタ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256" ht="21.75" customHeight="1">
      <c r="B23" s="16" t="s">
        <v>80</v>
      </c>
      <c r="C23" s="195">
        <v>0.6319444444444444</v>
      </c>
      <c r="D23" s="196" t="s">
        <v>76</v>
      </c>
      <c r="E23" s="198" t="str">
        <f>I19</f>
        <v>ＳＷＪ</v>
      </c>
      <c r="F23" s="319">
        <v>1</v>
      </c>
      <c r="G23" s="320" t="s">
        <v>65</v>
      </c>
      <c r="H23" s="321">
        <v>0</v>
      </c>
      <c r="I23" s="197" t="str">
        <f>E38</f>
        <v>安倍口足久保</v>
      </c>
      <c r="J23" s="121" t="str">
        <f>J22</f>
        <v>ＳＷＪ</v>
      </c>
      <c r="K23" s="279" t="str">
        <f>E20</f>
        <v>PIVO・UN</v>
      </c>
      <c r="L23" s="279" t="str">
        <f>I20</f>
        <v>東豊田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2:256" ht="21.75" customHeight="1">
      <c r="B24" s="187"/>
      <c r="C24" s="188"/>
      <c r="D24" s="25"/>
      <c r="E24" s="191"/>
      <c r="F24" s="194"/>
      <c r="G24" s="193"/>
      <c r="H24" s="192"/>
      <c r="I24" s="191"/>
      <c r="J24" s="189"/>
      <c r="K24" s="190"/>
      <c r="L24" s="19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2:256" ht="22.5" customHeight="1">
      <c r="B25" s="113"/>
      <c r="C25" s="25"/>
      <c r="D25" s="25"/>
      <c r="E25" s="4"/>
      <c r="F25" s="91"/>
      <c r="G25" s="114"/>
      <c r="H25" s="115"/>
      <c r="I25" s="116"/>
      <c r="J25" s="117"/>
      <c r="K25" s="117"/>
      <c r="L25" s="117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2:12" ht="21.75" customHeight="1">
      <c r="B26" s="345" t="s">
        <v>81</v>
      </c>
      <c r="C26" s="346"/>
      <c r="D26" s="346"/>
      <c r="E26" s="346"/>
      <c r="F26" s="346"/>
      <c r="G26" s="346"/>
      <c r="H26" s="346"/>
      <c r="I26" s="346"/>
      <c r="J26" s="347"/>
      <c r="K26" s="347"/>
      <c r="L26" s="348"/>
    </row>
    <row r="27" spans="2:12" ht="21.75" customHeight="1">
      <c r="B27" s="10"/>
      <c r="C27" s="10" t="s">
        <v>58</v>
      </c>
      <c r="D27" s="10" t="s">
        <v>59</v>
      </c>
      <c r="E27" s="11" t="s">
        <v>60</v>
      </c>
      <c r="F27" s="349" t="s">
        <v>61</v>
      </c>
      <c r="G27" s="349"/>
      <c r="H27" s="350"/>
      <c r="I27" s="11" t="s">
        <v>60</v>
      </c>
      <c r="J27" s="12" t="s">
        <v>62</v>
      </c>
      <c r="K27" s="351" t="s">
        <v>63</v>
      </c>
      <c r="L27" s="352"/>
    </row>
    <row r="28" spans="2:12" ht="21.75" customHeight="1">
      <c r="B28" s="20" t="s">
        <v>64</v>
      </c>
      <c r="C28" s="19">
        <v>0.388888888888889</v>
      </c>
      <c r="D28" s="78" t="s">
        <v>82</v>
      </c>
      <c r="E28" s="132" t="str">
        <f>'試合方法'!D16</f>
        <v>長田北</v>
      </c>
      <c r="F28" s="322">
        <v>2</v>
      </c>
      <c r="G28" s="323" t="s">
        <v>65</v>
      </c>
      <c r="H28" s="324">
        <v>3</v>
      </c>
      <c r="I28" s="131" t="str">
        <f>'試合方法'!E16</f>
        <v>リベルダージ</v>
      </c>
      <c r="J28" s="112" t="str">
        <f>E28</f>
        <v>長田北</v>
      </c>
      <c r="K28" s="282" t="str">
        <f>E30</f>
        <v>城北</v>
      </c>
      <c r="L28" s="282" t="str">
        <f>I30</f>
        <v>PIVO・DOIS</v>
      </c>
    </row>
    <row r="29" spans="2:256" ht="21.75" customHeight="1">
      <c r="B29" s="14" t="s">
        <v>66</v>
      </c>
      <c r="C29" s="13">
        <v>0.40625</v>
      </c>
      <c r="D29" s="79" t="s">
        <v>82</v>
      </c>
      <c r="E29" s="130" t="str">
        <f>'試合方法'!F16</f>
        <v>ＳＥＮＡ</v>
      </c>
      <c r="F29" s="325">
        <v>0</v>
      </c>
      <c r="G29" s="326" t="s">
        <v>65</v>
      </c>
      <c r="H29" s="327">
        <v>2</v>
      </c>
      <c r="I29" s="129" t="str">
        <f>'試合方法'!G16</f>
        <v>ピュアFA</v>
      </c>
      <c r="J29" s="111" t="str">
        <f>J28</f>
        <v>長田北</v>
      </c>
      <c r="K29" s="278" t="str">
        <f>E31</f>
        <v>長田南</v>
      </c>
      <c r="L29" s="278" t="str">
        <f>I31</f>
        <v>KINOKO.jr</v>
      </c>
      <c r="IS29" s="3"/>
      <c r="IT29" s="3"/>
      <c r="IU29" s="3"/>
      <c r="IV29" s="3"/>
    </row>
    <row r="30" spans="2:256" ht="21.75" customHeight="1">
      <c r="B30" s="14" t="s">
        <v>67</v>
      </c>
      <c r="C30" s="13">
        <v>0.423611111111111</v>
      </c>
      <c r="D30" s="79" t="s">
        <v>25</v>
      </c>
      <c r="E30" s="123" t="str">
        <f>'試合方法'!D17</f>
        <v>城北</v>
      </c>
      <c r="F30" s="328">
        <v>0</v>
      </c>
      <c r="G30" s="329" t="s">
        <v>65</v>
      </c>
      <c r="H30" s="330">
        <v>8</v>
      </c>
      <c r="I30" s="84" t="str">
        <f>'試合方法'!E17</f>
        <v>PIVO・DOIS</v>
      </c>
      <c r="J30" s="111" t="str">
        <f>J29</f>
        <v>長田北</v>
      </c>
      <c r="K30" s="278" t="str">
        <f aca="true" t="shared" si="1" ref="K30:K35">E28</f>
        <v>長田北</v>
      </c>
      <c r="L30" s="278" t="str">
        <f>I28</f>
        <v>リベルダージ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2:256" ht="21.75" customHeight="1">
      <c r="B31" s="150" t="s">
        <v>68</v>
      </c>
      <c r="C31" s="151">
        <v>0.440972222222222</v>
      </c>
      <c r="D31" s="155" t="s">
        <v>25</v>
      </c>
      <c r="E31" s="200" t="str">
        <f>'試合方法'!F17</f>
        <v>長田南</v>
      </c>
      <c r="F31" s="331">
        <v>0</v>
      </c>
      <c r="G31" s="332" t="s">
        <v>65</v>
      </c>
      <c r="H31" s="333">
        <v>4</v>
      </c>
      <c r="I31" s="199" t="str">
        <f>'試合方法'!G17</f>
        <v>KINOKO.jr</v>
      </c>
      <c r="J31" s="145" t="str">
        <f>J29</f>
        <v>長田北</v>
      </c>
      <c r="K31" s="280" t="str">
        <f t="shared" si="1"/>
        <v>ＳＥＮＡ</v>
      </c>
      <c r="L31" s="280" t="str">
        <f>I29</f>
        <v>ピュアFA</v>
      </c>
      <c r="IS31" s="3"/>
      <c r="IT31" s="3"/>
      <c r="IU31" s="3"/>
      <c r="IV31" s="3"/>
    </row>
    <row r="32" spans="2:256" ht="21.75" customHeight="1">
      <c r="B32" s="16" t="s">
        <v>69</v>
      </c>
      <c r="C32" s="15">
        <v>0.458333333333333</v>
      </c>
      <c r="D32" s="85" t="s">
        <v>82</v>
      </c>
      <c r="E32" s="133" t="str">
        <f>E28</f>
        <v>長田北</v>
      </c>
      <c r="F32" s="334">
        <v>0</v>
      </c>
      <c r="G32" s="335" t="s">
        <v>65</v>
      </c>
      <c r="H32" s="336">
        <v>2</v>
      </c>
      <c r="I32" s="136" t="str">
        <f>E29</f>
        <v>ＳＥＮＡ</v>
      </c>
      <c r="J32" s="121" t="str">
        <f>J31</f>
        <v>長田北</v>
      </c>
      <c r="K32" s="279" t="str">
        <f t="shared" si="1"/>
        <v>城北</v>
      </c>
      <c r="L32" s="279" t="str">
        <f>I30</f>
        <v>PIVO・DOIS</v>
      </c>
      <c r="IS32" s="3"/>
      <c r="IT32" s="3"/>
      <c r="IU32" s="3"/>
      <c r="IV32" s="3"/>
    </row>
    <row r="33" spans="2:256" ht="21.75" customHeight="1">
      <c r="B33" s="27" t="s">
        <v>70</v>
      </c>
      <c r="C33" s="26">
        <v>0.475694444444444</v>
      </c>
      <c r="D33" s="80" t="s">
        <v>82</v>
      </c>
      <c r="E33" s="135" t="str">
        <f>I28</f>
        <v>リベルダージ</v>
      </c>
      <c r="F33" s="337">
        <v>0</v>
      </c>
      <c r="G33" s="338" t="s">
        <v>65</v>
      </c>
      <c r="H33" s="339">
        <v>6</v>
      </c>
      <c r="I33" s="135" t="str">
        <f>I29</f>
        <v>ピュアFA</v>
      </c>
      <c r="J33" s="124" t="str">
        <f>E33</f>
        <v>リベルダージ</v>
      </c>
      <c r="K33" s="281" t="str">
        <f t="shared" si="1"/>
        <v>長田南</v>
      </c>
      <c r="L33" s="281" t="str">
        <f>I35</f>
        <v>KINOKO.jr</v>
      </c>
      <c r="IS33" s="3"/>
      <c r="IT33" s="3"/>
      <c r="IU33" s="3"/>
      <c r="IV33" s="3"/>
    </row>
    <row r="34" spans="2:256" ht="21.75" customHeight="1">
      <c r="B34" s="27" t="s">
        <v>71</v>
      </c>
      <c r="C34" s="13">
        <v>0.493055555555556</v>
      </c>
      <c r="D34" s="79" t="s">
        <v>25</v>
      </c>
      <c r="E34" s="134" t="str">
        <f>E30</f>
        <v>城北</v>
      </c>
      <c r="F34" s="328">
        <v>1</v>
      </c>
      <c r="G34" s="329" t="s">
        <v>65</v>
      </c>
      <c r="H34" s="330">
        <v>2</v>
      </c>
      <c r="I34" s="134" t="str">
        <f>E31</f>
        <v>長田南</v>
      </c>
      <c r="J34" s="111" t="str">
        <f>J33</f>
        <v>リベルダージ</v>
      </c>
      <c r="K34" s="278" t="str">
        <f t="shared" si="1"/>
        <v>長田北</v>
      </c>
      <c r="L34" s="278" t="str">
        <f>I32</f>
        <v>ＳＥＮＡ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2:256" ht="21.75" customHeight="1">
      <c r="B35" s="150" t="s">
        <v>72</v>
      </c>
      <c r="C35" s="158">
        <v>0.510416666666667</v>
      </c>
      <c r="D35" s="155" t="s">
        <v>25</v>
      </c>
      <c r="E35" s="201" t="str">
        <f>I30</f>
        <v>PIVO・DOIS</v>
      </c>
      <c r="F35" s="331">
        <v>1</v>
      </c>
      <c r="G35" s="332" t="s">
        <v>65</v>
      </c>
      <c r="H35" s="333">
        <v>3</v>
      </c>
      <c r="I35" s="201" t="str">
        <f>I31</f>
        <v>KINOKO.jr</v>
      </c>
      <c r="J35" s="145" t="str">
        <f>J34</f>
        <v>リベルダージ</v>
      </c>
      <c r="K35" s="280" t="str">
        <f t="shared" si="1"/>
        <v>リベルダージ</v>
      </c>
      <c r="L35" s="280" t="str">
        <f>I33</f>
        <v>ピュアFA</v>
      </c>
      <c r="IS35" s="3"/>
      <c r="IT35" s="3"/>
      <c r="IU35" s="3"/>
      <c r="IV35" s="3"/>
    </row>
    <row r="36" spans="2:256" ht="21.75" customHeight="1">
      <c r="B36" s="14" t="s">
        <v>73</v>
      </c>
      <c r="C36" s="13">
        <v>0.527777777777778</v>
      </c>
      <c r="D36" s="79" t="s">
        <v>82</v>
      </c>
      <c r="E36" s="130" t="str">
        <f>E28</f>
        <v>長田北</v>
      </c>
      <c r="F36" s="325">
        <v>0</v>
      </c>
      <c r="G36" s="326" t="s">
        <v>65</v>
      </c>
      <c r="H36" s="327">
        <v>4</v>
      </c>
      <c r="I36" s="129" t="str">
        <f>I29</f>
        <v>ピュアFA</v>
      </c>
      <c r="J36" s="111" t="str">
        <f>J35</f>
        <v>リベルダージ</v>
      </c>
      <c r="K36" s="278" t="str">
        <f>E38</f>
        <v>安倍口足久保</v>
      </c>
      <c r="L36" s="278" t="str">
        <f>I34</f>
        <v>長田南</v>
      </c>
      <c r="IS36" s="3"/>
      <c r="IT36" s="3"/>
      <c r="IU36" s="3"/>
      <c r="IV36" s="3"/>
    </row>
    <row r="37" spans="2:256" ht="21.75" customHeight="1">
      <c r="B37" s="16" t="s">
        <v>74</v>
      </c>
      <c r="C37" s="15">
        <v>0.545138888888889</v>
      </c>
      <c r="D37" s="85" t="s">
        <v>82</v>
      </c>
      <c r="E37" s="202" t="str">
        <f>I28</f>
        <v>リベルダージ</v>
      </c>
      <c r="F37" s="334">
        <v>1</v>
      </c>
      <c r="G37" s="335" t="s">
        <v>65</v>
      </c>
      <c r="H37" s="336">
        <v>2</v>
      </c>
      <c r="I37" s="133" t="str">
        <f>E29</f>
        <v>ＳＥＮＡ</v>
      </c>
      <c r="J37" s="121" t="str">
        <f>J36</f>
        <v>リベルダージ</v>
      </c>
      <c r="K37" s="279" t="str">
        <f>E35</f>
        <v>PIVO・DOIS</v>
      </c>
      <c r="L37" s="279" t="str">
        <f>I38</f>
        <v>フォンテボリスタ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2:256" ht="21.75" customHeight="1">
      <c r="B38" s="27" t="s">
        <v>75</v>
      </c>
      <c r="C38" s="26">
        <v>0.5625</v>
      </c>
      <c r="D38" s="80" t="s">
        <v>76</v>
      </c>
      <c r="E38" s="138" t="str">
        <f>'試合方法'!F18</f>
        <v>安倍口足久保</v>
      </c>
      <c r="F38" s="313">
        <v>1</v>
      </c>
      <c r="G38" s="314" t="s">
        <v>65</v>
      </c>
      <c r="H38" s="315">
        <v>5</v>
      </c>
      <c r="I38" s="137" t="str">
        <f>'試合方法'!G18</f>
        <v>フォンテボリスタ</v>
      </c>
      <c r="J38" s="124" t="str">
        <f>I38</f>
        <v>フォンテボリスタ</v>
      </c>
      <c r="K38" s="281" t="str">
        <f>E36</f>
        <v>長田北</v>
      </c>
      <c r="L38" s="281" t="str">
        <f>I36</f>
        <v>ピュアFA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2:256" ht="21.75" customHeight="1">
      <c r="B39" s="14" t="s">
        <v>77</v>
      </c>
      <c r="C39" s="13">
        <v>0.579861111111111</v>
      </c>
      <c r="D39" s="79" t="s">
        <v>25</v>
      </c>
      <c r="E39" s="123" t="str">
        <f>E34</f>
        <v>城北</v>
      </c>
      <c r="F39" s="328">
        <v>0</v>
      </c>
      <c r="G39" s="329" t="s">
        <v>65</v>
      </c>
      <c r="H39" s="330">
        <v>7</v>
      </c>
      <c r="I39" s="84" t="str">
        <f>I35</f>
        <v>KINOKO.jr</v>
      </c>
      <c r="J39" s="111" t="str">
        <f>J38</f>
        <v>フォンテボリスタ</v>
      </c>
      <c r="K39" s="278" t="str">
        <f>E38</f>
        <v>安倍口足久保</v>
      </c>
      <c r="L39" s="278" t="str">
        <f>I38</f>
        <v>フォンテボリスタ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2:256" ht="21.75" customHeight="1">
      <c r="B40" s="27" t="s">
        <v>78</v>
      </c>
      <c r="C40" s="158">
        <v>0.597222222222222</v>
      </c>
      <c r="D40" s="80" t="s">
        <v>76</v>
      </c>
      <c r="E40" s="138" t="str">
        <f>E19</f>
        <v>Vivace</v>
      </c>
      <c r="F40" s="313">
        <v>8</v>
      </c>
      <c r="G40" s="314" t="s">
        <v>65</v>
      </c>
      <c r="H40" s="315">
        <v>0</v>
      </c>
      <c r="I40" s="137" t="str">
        <f>E38</f>
        <v>安倍口足久保</v>
      </c>
      <c r="J40" s="124" t="str">
        <f>J39</f>
        <v>フォンテボリスタ</v>
      </c>
      <c r="K40" s="281" t="str">
        <f>E37</f>
        <v>リベルダージ</v>
      </c>
      <c r="L40" s="281" t="str">
        <f>I37</f>
        <v>ＳＥＮＡ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2:256" ht="21.75" customHeight="1">
      <c r="B41" s="14" t="s">
        <v>79</v>
      </c>
      <c r="C41" s="13">
        <v>0.614583333333333</v>
      </c>
      <c r="D41" s="79" t="s">
        <v>25</v>
      </c>
      <c r="E41" s="123" t="str">
        <f>I30</f>
        <v>PIVO・DOIS</v>
      </c>
      <c r="F41" s="328">
        <v>1</v>
      </c>
      <c r="G41" s="329" t="s">
        <v>65</v>
      </c>
      <c r="H41" s="330">
        <v>0</v>
      </c>
      <c r="I41" s="84" t="str">
        <f>E31</f>
        <v>長田南</v>
      </c>
      <c r="J41" s="111" t="str">
        <f>J40</f>
        <v>フォンテボリスタ</v>
      </c>
      <c r="K41" s="278" t="str">
        <f>E40</f>
        <v>Vivace</v>
      </c>
      <c r="L41" s="278" t="str">
        <f>I40</f>
        <v>安倍口足久保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2:256" ht="21.75" customHeight="1">
      <c r="B42" s="16" t="s">
        <v>80</v>
      </c>
      <c r="C42" s="195">
        <v>0.631944444444444</v>
      </c>
      <c r="D42" s="85" t="s">
        <v>76</v>
      </c>
      <c r="E42" s="140" t="str">
        <f>E40</f>
        <v>Vivace</v>
      </c>
      <c r="F42" s="340">
        <v>4</v>
      </c>
      <c r="G42" s="341" t="s">
        <v>65</v>
      </c>
      <c r="H42" s="342">
        <v>0</v>
      </c>
      <c r="I42" s="139" t="str">
        <f>I38</f>
        <v>フォンテボリスタ</v>
      </c>
      <c r="J42" s="121" t="str">
        <f>J41</f>
        <v>フォンテボリスタ</v>
      </c>
      <c r="K42" s="279" t="str">
        <f>E39</f>
        <v>城北</v>
      </c>
      <c r="L42" s="279" t="str">
        <f>I39</f>
        <v>KINOKO.jr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5:256" ht="15" customHeight="1">
      <c r="E43" s="18"/>
      <c r="F43" s="17"/>
      <c r="G43" s="17"/>
      <c r="H43" s="17"/>
      <c r="I43" s="18"/>
      <c r="J43" s="18"/>
      <c r="K43" s="18"/>
      <c r="L43" s="18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2:10" ht="14.25">
      <c r="B44" s="17" t="s">
        <v>83</v>
      </c>
      <c r="C44" s="17"/>
      <c r="D44" s="17"/>
      <c r="E44" s="3"/>
      <c r="F44" s="5"/>
      <c r="I44" s="3"/>
      <c r="J44" s="5"/>
    </row>
    <row r="45" spans="2:12" ht="15" customHeight="1">
      <c r="B45" s="5" t="s">
        <v>84</v>
      </c>
      <c r="C45" s="17" t="s">
        <v>85</v>
      </c>
      <c r="D45" s="17"/>
      <c r="E45" s="3"/>
      <c r="F45" s="5"/>
      <c r="I45" s="3"/>
      <c r="J45" s="18"/>
      <c r="K45" s="18"/>
      <c r="L45" s="18"/>
    </row>
    <row r="46" spans="2:12" ht="15" customHeight="1">
      <c r="B46" s="5" t="s">
        <v>84</v>
      </c>
      <c r="C46" s="17" t="s">
        <v>86</v>
      </c>
      <c r="D46" s="17"/>
      <c r="E46" s="3"/>
      <c r="F46" s="5"/>
      <c r="I46" s="3"/>
      <c r="J46" s="18"/>
      <c r="K46" s="18"/>
      <c r="L46" s="18"/>
    </row>
  </sheetData>
  <sheetProtection/>
  <mergeCells count="9">
    <mergeCell ref="B26:L26"/>
    <mergeCell ref="F27:H27"/>
    <mergeCell ref="K27:L27"/>
    <mergeCell ref="B2:L2"/>
    <mergeCell ref="B3:L3"/>
    <mergeCell ref="B5:L5"/>
    <mergeCell ref="B7:L7"/>
    <mergeCell ref="F8:H8"/>
    <mergeCell ref="K8:L8"/>
  </mergeCells>
  <printOptions horizontalCentered="1"/>
  <pageMargins left="0.6673611111111111" right="0.6298611111111111" top="0.6298611111111111" bottom="0.5902777777777778" header="0.5111111111111111" footer="0.4722222222222222"/>
  <pageSetup fitToHeight="1" fitToWidth="1" horizontalDpi="600" verticalDpi="600" orientation="portrait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63"/>
  <sheetViews>
    <sheetView zoomScale="70" zoomScaleNormal="70" zoomScalePageLayoutView="0" workbookViewId="0" topLeftCell="A34">
      <selection activeCell="X50" sqref="X50"/>
    </sheetView>
  </sheetViews>
  <sheetFormatPr defaultColWidth="9" defaultRowHeight="15"/>
  <cols>
    <col min="1" max="1" width="2.59765625" style="47" customWidth="1"/>
    <col min="2" max="2" width="8.59765625" style="46" customWidth="1"/>
    <col min="3" max="3" width="3" style="47" customWidth="1"/>
    <col min="4" max="4" width="1.59765625" style="47" customWidth="1"/>
    <col min="5" max="6" width="3.09765625" style="47" customWidth="1"/>
    <col min="7" max="7" width="1.59765625" style="47" customWidth="1"/>
    <col min="8" max="9" width="3.09765625" style="47" customWidth="1"/>
    <col min="10" max="10" width="1.59765625" style="47" customWidth="1"/>
    <col min="11" max="12" width="3.09765625" style="47" customWidth="1"/>
    <col min="13" max="13" width="1.59765625" style="47" customWidth="1"/>
    <col min="14" max="14" width="3.09765625" style="47" customWidth="1"/>
    <col min="15" max="20" width="3.59765625" style="46" customWidth="1"/>
    <col min="21" max="21" width="4.09765625" style="46" customWidth="1"/>
    <col min="22" max="22" width="3.59765625" style="46" customWidth="1"/>
    <col min="23" max="23" width="2.59765625" style="47" customWidth="1"/>
    <col min="24" max="253" width="9" style="47" bestFit="1" customWidth="1"/>
  </cols>
  <sheetData>
    <row r="1" ht="6" customHeight="1"/>
    <row r="2" spans="2:22" s="3" customFormat="1" ht="27" customHeight="1">
      <c r="B2" s="353" t="s">
        <v>55</v>
      </c>
      <c r="C2" s="354"/>
      <c r="D2" s="354"/>
      <c r="E2" s="354"/>
      <c r="F2" s="354"/>
      <c r="G2" s="354"/>
      <c r="H2" s="354"/>
      <c r="I2" s="354"/>
      <c r="J2" s="354"/>
      <c r="K2" s="354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</row>
    <row r="3" spans="2:22" s="3" customFormat="1" ht="21" customHeight="1">
      <c r="B3" s="353" t="s">
        <v>8</v>
      </c>
      <c r="C3" s="344"/>
      <c r="D3" s="344"/>
      <c r="E3" s="344"/>
      <c r="F3" s="344"/>
      <c r="G3" s="344"/>
      <c r="H3" s="344"/>
      <c r="I3" s="344"/>
      <c r="J3" s="344"/>
      <c r="K3" s="344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</row>
    <row r="4" spans="2:22" s="3" customFormat="1" ht="22.5" customHeight="1">
      <c r="B4" s="355" t="s">
        <v>87</v>
      </c>
      <c r="C4" s="356"/>
      <c r="D4" s="356"/>
      <c r="E4" s="356"/>
      <c r="F4" s="356"/>
      <c r="G4" s="356"/>
      <c r="H4" s="356"/>
      <c r="I4" s="356"/>
      <c r="J4" s="356"/>
      <c r="K4" s="356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</row>
    <row r="5" spans="2:22" s="46" customFormat="1" ht="7.5" customHeight="1">
      <c r="B5" s="48"/>
      <c r="C5" s="48"/>
      <c r="D5" s="48"/>
      <c r="E5" s="48"/>
      <c r="F5" s="48"/>
      <c r="G5" s="48"/>
      <c r="H5" s="49"/>
      <c r="I5" s="21"/>
      <c r="J5" s="49"/>
      <c r="S5" s="423"/>
      <c r="T5" s="424"/>
      <c r="U5" s="424"/>
      <c r="V5" s="50"/>
    </row>
    <row r="6" spans="2:22" ht="20.25" customHeight="1">
      <c r="B6" s="425" t="s">
        <v>88</v>
      </c>
      <c r="C6" s="425"/>
      <c r="D6" s="425"/>
      <c r="E6" s="425"/>
      <c r="F6" s="425"/>
      <c r="G6" s="425"/>
      <c r="H6" s="425"/>
      <c r="O6" s="51"/>
      <c r="P6" s="51"/>
      <c r="Q6" s="51"/>
      <c r="R6" s="51"/>
      <c r="S6" s="51"/>
      <c r="T6" s="51"/>
      <c r="U6" s="51"/>
      <c r="V6" s="52"/>
    </row>
    <row r="7" spans="2:22" s="46" customFormat="1" ht="26.25" customHeight="1" thickBot="1">
      <c r="B7" s="53" t="s">
        <v>89</v>
      </c>
      <c r="C7" s="413" t="str">
        <f>'試合方法'!D14</f>
        <v>Qualita</v>
      </c>
      <c r="D7" s="375"/>
      <c r="E7" s="414"/>
      <c r="F7" s="375" t="str">
        <f>'試合方法'!E14</f>
        <v>西豊田</v>
      </c>
      <c r="G7" s="375"/>
      <c r="H7" s="414"/>
      <c r="I7" s="375" t="str">
        <f>'試合方法'!F14</f>
        <v>伝馬</v>
      </c>
      <c r="J7" s="375"/>
      <c r="K7" s="414"/>
      <c r="L7" s="375" t="str">
        <f>'試合方法'!G14</f>
        <v>SJFC</v>
      </c>
      <c r="M7" s="375"/>
      <c r="N7" s="375"/>
      <c r="O7" s="54" t="s">
        <v>90</v>
      </c>
      <c r="P7" s="55" t="s">
        <v>91</v>
      </c>
      <c r="Q7" s="56" t="s">
        <v>92</v>
      </c>
      <c r="R7" s="57" t="s">
        <v>93</v>
      </c>
      <c r="S7" s="58" t="s">
        <v>94</v>
      </c>
      <c r="T7" s="55" t="s">
        <v>95</v>
      </c>
      <c r="U7" s="56" t="s">
        <v>96</v>
      </c>
      <c r="V7" s="59" t="s">
        <v>97</v>
      </c>
    </row>
    <row r="8" spans="2:22" ht="12.75" customHeight="1">
      <c r="B8" s="411" t="str">
        <f>C7</f>
        <v>Qualita</v>
      </c>
      <c r="C8" s="365"/>
      <c r="D8" s="366"/>
      <c r="E8" s="367"/>
      <c r="F8" s="376" t="str">
        <f>IF(F9="","",IF(F9&gt;H9,"○",IF(F9=H9,"△","×")))</f>
        <v>○</v>
      </c>
      <c r="G8" s="377"/>
      <c r="H8" s="378"/>
      <c r="I8" s="379" t="str">
        <f>IF(I9="","",IF(I9&gt;K9,"○",IF(I9=K9,"△","×")))</f>
        <v>○</v>
      </c>
      <c r="J8" s="380"/>
      <c r="K8" s="381"/>
      <c r="L8" s="376" t="str">
        <f>IF(L9="","",IF(L9&gt;N9,"○",IF(L9=N9,"△","×")))</f>
        <v>○</v>
      </c>
      <c r="M8" s="377"/>
      <c r="N8" s="378"/>
      <c r="O8" s="407">
        <f>COUNTIF(C8:N8,"○")</f>
        <v>3</v>
      </c>
      <c r="P8" s="398">
        <f>COUNTIF(C8:N8,"×")</f>
        <v>0</v>
      </c>
      <c r="Q8" s="391">
        <f>COUNTIF(C8:N8,"△")</f>
        <v>0</v>
      </c>
      <c r="R8" s="401">
        <f>Q8*1+O8*3</f>
        <v>9</v>
      </c>
      <c r="S8" s="398">
        <f>SUM(F9,I9,L9)</f>
        <v>30</v>
      </c>
      <c r="T8" s="398">
        <f>SUM(H9,K9,N9)</f>
        <v>1</v>
      </c>
      <c r="U8" s="391">
        <f>S8-T8</f>
        <v>29</v>
      </c>
      <c r="V8" s="393">
        <v>1</v>
      </c>
    </row>
    <row r="9" spans="2:22" ht="12.75" customHeight="1">
      <c r="B9" s="410"/>
      <c r="C9" s="368"/>
      <c r="D9" s="369"/>
      <c r="E9" s="370"/>
      <c r="F9" s="60">
        <v>10</v>
      </c>
      <c r="G9" s="61" t="s">
        <v>98</v>
      </c>
      <c r="H9" s="60">
        <v>0</v>
      </c>
      <c r="I9" s="60">
        <v>14</v>
      </c>
      <c r="J9" s="61" t="s">
        <v>98</v>
      </c>
      <c r="K9" s="60">
        <v>0</v>
      </c>
      <c r="L9" s="60">
        <v>6</v>
      </c>
      <c r="M9" s="61" t="s">
        <v>98</v>
      </c>
      <c r="N9" s="60">
        <v>1</v>
      </c>
      <c r="O9" s="405"/>
      <c r="P9" s="397"/>
      <c r="Q9" s="392"/>
      <c r="R9" s="402"/>
      <c r="S9" s="397"/>
      <c r="T9" s="397"/>
      <c r="U9" s="392"/>
      <c r="V9" s="382"/>
    </row>
    <row r="10" spans="2:22" ht="12.75" customHeight="1">
      <c r="B10" s="410" t="str">
        <f>F7</f>
        <v>西豊田</v>
      </c>
      <c r="C10" s="415" t="str">
        <f>IF(C11="","",IF(C11&gt;E11,"○",IF(C11=E11,"△","×")))</f>
        <v>×</v>
      </c>
      <c r="D10" s="416"/>
      <c r="E10" s="417"/>
      <c r="F10" s="359"/>
      <c r="G10" s="360"/>
      <c r="H10" s="361"/>
      <c r="I10" s="421" t="str">
        <f>IF(I11="","",IF(I11&gt;K11,"○",IF(I11=K11,"△","×")))</f>
        <v>×</v>
      </c>
      <c r="J10" s="419"/>
      <c r="K10" s="420"/>
      <c r="L10" s="421" t="str">
        <f>IF(L11="","",IF(L11&gt;N11,"○",IF(L11=N11,"△","×")))</f>
        <v>×</v>
      </c>
      <c r="M10" s="419"/>
      <c r="N10" s="420"/>
      <c r="O10" s="405">
        <f>COUNTIF(C10:N11,"○")</f>
        <v>0</v>
      </c>
      <c r="P10" s="397">
        <f>COUNTIF(C10:N11,"×")</f>
        <v>3</v>
      </c>
      <c r="Q10" s="392">
        <f>COUNTIF(C10:N11,"△")</f>
        <v>0</v>
      </c>
      <c r="R10" s="402">
        <f>Q10*1+O10*3</f>
        <v>0</v>
      </c>
      <c r="S10" s="397">
        <f>SUM(C11,I11,L11)</f>
        <v>2</v>
      </c>
      <c r="T10" s="397">
        <f>SUM(E11,K11,N11)</f>
        <v>18</v>
      </c>
      <c r="U10" s="392">
        <f>S10-T10</f>
        <v>-16</v>
      </c>
      <c r="V10" s="383">
        <v>4</v>
      </c>
    </row>
    <row r="11" spans="2:22" ht="12.75" customHeight="1">
      <c r="B11" s="410"/>
      <c r="C11" s="62">
        <f>IF(H9="","",H9)</f>
        <v>0</v>
      </c>
      <c r="D11" s="63" t="s">
        <v>98</v>
      </c>
      <c r="E11" s="64">
        <f>IF(F9="","",F9)</f>
        <v>10</v>
      </c>
      <c r="F11" s="371"/>
      <c r="G11" s="372"/>
      <c r="H11" s="373"/>
      <c r="I11" s="60">
        <v>1</v>
      </c>
      <c r="J11" s="61" t="s">
        <v>98</v>
      </c>
      <c r="K11" s="60">
        <v>3</v>
      </c>
      <c r="L11" s="60">
        <v>1</v>
      </c>
      <c r="M11" s="61" t="s">
        <v>98</v>
      </c>
      <c r="N11" s="60">
        <v>5</v>
      </c>
      <c r="O11" s="405"/>
      <c r="P11" s="397"/>
      <c r="Q11" s="392"/>
      <c r="R11" s="402"/>
      <c r="S11" s="397"/>
      <c r="T11" s="397"/>
      <c r="U11" s="392"/>
      <c r="V11" s="383"/>
    </row>
    <row r="12" spans="2:22" ht="12.75" customHeight="1">
      <c r="B12" s="408" t="str">
        <f>I7</f>
        <v>伝馬</v>
      </c>
      <c r="C12" s="418" t="str">
        <f>IF(C13="","",IF(C13&gt;E13,"○",IF(C13=E13,"△","×")))</f>
        <v>×</v>
      </c>
      <c r="D12" s="419"/>
      <c r="E12" s="420"/>
      <c r="F12" s="421" t="str">
        <f>IF(F13="","",IF(F13&gt;H13,"○",IF(F13=H13,"△","×")))</f>
        <v>○</v>
      </c>
      <c r="G12" s="419"/>
      <c r="H12" s="420"/>
      <c r="I12" s="359"/>
      <c r="J12" s="360"/>
      <c r="K12" s="361"/>
      <c r="L12" s="421" t="str">
        <f>IF(L13="","",IF(L13&gt;N13,"○",IF(L13=N13,"△","×")))</f>
        <v>×</v>
      </c>
      <c r="M12" s="419"/>
      <c r="N12" s="420"/>
      <c r="O12" s="405">
        <f>COUNTIF(C12:N13,"○")</f>
        <v>1</v>
      </c>
      <c r="P12" s="397">
        <f>COUNTIF(C12:N13,"×")</f>
        <v>2</v>
      </c>
      <c r="Q12" s="392">
        <f>COUNTIF(C12:N13,"△")</f>
        <v>0</v>
      </c>
      <c r="R12" s="402">
        <f>Q12*1+O12*3</f>
        <v>3</v>
      </c>
      <c r="S12" s="397">
        <f>SUM(C13,F13,L13)</f>
        <v>3</v>
      </c>
      <c r="T12" s="397">
        <f>SUM(E13,H13,N13)</f>
        <v>18</v>
      </c>
      <c r="U12" s="392">
        <f>S12-T12</f>
        <v>-15</v>
      </c>
      <c r="V12" s="383">
        <v>3</v>
      </c>
    </row>
    <row r="13" spans="2:22" ht="12.75" customHeight="1">
      <c r="B13" s="408"/>
      <c r="C13" s="65">
        <f>IF(K9="","",K9)</f>
        <v>0</v>
      </c>
      <c r="D13" s="61" t="s">
        <v>98</v>
      </c>
      <c r="E13" s="60">
        <f>IF(I9="","",I9)</f>
        <v>14</v>
      </c>
      <c r="F13" s="60">
        <f>IF(K11="","",K11)</f>
        <v>3</v>
      </c>
      <c r="G13" s="61" t="s">
        <v>98</v>
      </c>
      <c r="H13" s="60">
        <f>IF(I11="","",I11)</f>
        <v>1</v>
      </c>
      <c r="I13" s="371"/>
      <c r="J13" s="372"/>
      <c r="K13" s="373"/>
      <c r="L13" s="60">
        <v>0</v>
      </c>
      <c r="M13" s="61" t="s">
        <v>98</v>
      </c>
      <c r="N13" s="60">
        <v>3</v>
      </c>
      <c r="O13" s="405"/>
      <c r="P13" s="397"/>
      <c r="Q13" s="392"/>
      <c r="R13" s="399"/>
      <c r="S13" s="395"/>
      <c r="T13" s="395"/>
      <c r="U13" s="389"/>
      <c r="V13" s="383"/>
    </row>
    <row r="14" spans="2:22" ht="12.75" customHeight="1">
      <c r="B14" s="408" t="str">
        <f>L7</f>
        <v>SJFC</v>
      </c>
      <c r="C14" s="418" t="str">
        <f>IF(C15="","",IF(C15&gt;E15,"○",IF(C15=E15,"△","×")))</f>
        <v>×</v>
      </c>
      <c r="D14" s="419"/>
      <c r="E14" s="420"/>
      <c r="F14" s="421" t="str">
        <f>IF(F15="","",IF(F15&gt;H15,"○",IF(F15=H15,"△","×")))</f>
        <v>○</v>
      </c>
      <c r="G14" s="419"/>
      <c r="H14" s="420"/>
      <c r="I14" s="421" t="str">
        <f>IF(I15="","",IF(I15&gt;K15,"○",IF(I15=K15,"△","×")))</f>
        <v>○</v>
      </c>
      <c r="J14" s="419"/>
      <c r="K14" s="420"/>
      <c r="L14" s="359"/>
      <c r="M14" s="360"/>
      <c r="N14" s="361"/>
      <c r="O14" s="405">
        <f>COUNTIF(C14:N15,"○")</f>
        <v>2</v>
      </c>
      <c r="P14" s="397">
        <f>COUNTIF(C14:N15,"×")</f>
        <v>1</v>
      </c>
      <c r="Q14" s="392">
        <f>COUNTIF(C14:N15,"△")</f>
        <v>0</v>
      </c>
      <c r="R14" s="399">
        <f>Q14*1+O14*3</f>
        <v>6</v>
      </c>
      <c r="S14" s="395">
        <f>SUM(C15,F15,,I15)</f>
        <v>9</v>
      </c>
      <c r="T14" s="395">
        <f>SUM(E15,H15,K15)</f>
        <v>7</v>
      </c>
      <c r="U14" s="389">
        <f>S14-T14</f>
        <v>2</v>
      </c>
      <c r="V14" s="388">
        <v>2</v>
      </c>
    </row>
    <row r="15" spans="2:22" ht="12.75" customHeight="1" thickBot="1">
      <c r="B15" s="409"/>
      <c r="C15" s="66">
        <f>IF(N9="","",N9)</f>
        <v>1</v>
      </c>
      <c r="D15" s="67" t="s">
        <v>98</v>
      </c>
      <c r="E15" s="68">
        <f>IF(L9="","",L9)</f>
        <v>6</v>
      </c>
      <c r="F15" s="68">
        <f>IF(N11="","",N11)</f>
        <v>5</v>
      </c>
      <c r="G15" s="67" t="s">
        <v>98</v>
      </c>
      <c r="H15" s="68">
        <f>IF(L11="","",L11)</f>
        <v>1</v>
      </c>
      <c r="I15" s="68">
        <f>IF(N13="","",N13)</f>
        <v>3</v>
      </c>
      <c r="J15" s="67" t="s">
        <v>98</v>
      </c>
      <c r="K15" s="68">
        <f>IF(L13="","",L13)</f>
        <v>0</v>
      </c>
      <c r="L15" s="362"/>
      <c r="M15" s="363"/>
      <c r="N15" s="364"/>
      <c r="O15" s="406"/>
      <c r="P15" s="404"/>
      <c r="Q15" s="403"/>
      <c r="R15" s="400"/>
      <c r="S15" s="396"/>
      <c r="T15" s="396"/>
      <c r="U15" s="390"/>
      <c r="V15" s="394"/>
    </row>
    <row r="16" spans="2:22" ht="20.25" customHeight="1"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69"/>
      <c r="P16" s="69"/>
      <c r="Q16" s="69"/>
      <c r="R16" s="69"/>
      <c r="S16" s="69"/>
      <c r="T16" s="69"/>
      <c r="U16" s="69"/>
      <c r="V16" s="69"/>
    </row>
    <row r="17" spans="2:22" ht="20.25" customHeight="1">
      <c r="B17" s="412" t="s">
        <v>99</v>
      </c>
      <c r="C17" s="412"/>
      <c r="D17" s="412"/>
      <c r="E17" s="412"/>
      <c r="F17" s="412"/>
      <c r="G17" s="412"/>
      <c r="H17" s="412"/>
      <c r="I17" s="70"/>
      <c r="J17" s="70"/>
      <c r="K17" s="70"/>
      <c r="L17" s="70"/>
      <c r="M17" s="70"/>
      <c r="N17" s="70"/>
      <c r="O17" s="71"/>
      <c r="P17" s="71"/>
      <c r="Q17" s="71"/>
      <c r="R17" s="71"/>
      <c r="S17" s="71"/>
      <c r="T17" s="71"/>
      <c r="U17" s="71"/>
      <c r="V17" s="72"/>
    </row>
    <row r="18" spans="2:22" s="46" customFormat="1" ht="25.5" customHeight="1" thickBot="1">
      <c r="B18" s="53" t="s">
        <v>89</v>
      </c>
      <c r="C18" s="413" t="str">
        <f>'試合方法'!D15</f>
        <v>PIVO・UN</v>
      </c>
      <c r="D18" s="375"/>
      <c r="E18" s="414"/>
      <c r="F18" s="375" t="str">
        <f>'試合方法'!E15</f>
        <v>ピュアFC</v>
      </c>
      <c r="G18" s="375"/>
      <c r="H18" s="375"/>
      <c r="I18" s="374" t="str">
        <f>'試合方法'!F15</f>
        <v>SHIZUNAN</v>
      </c>
      <c r="J18" s="375"/>
      <c r="K18" s="375"/>
      <c r="L18" s="374" t="str">
        <f>'試合方法'!G15</f>
        <v>東豊田</v>
      </c>
      <c r="M18" s="375"/>
      <c r="N18" s="375"/>
      <c r="O18" s="54" t="s">
        <v>90</v>
      </c>
      <c r="P18" s="55" t="s">
        <v>91</v>
      </c>
      <c r="Q18" s="56" t="s">
        <v>92</v>
      </c>
      <c r="R18" s="57" t="s">
        <v>93</v>
      </c>
      <c r="S18" s="58" t="s">
        <v>94</v>
      </c>
      <c r="T18" s="55" t="s">
        <v>95</v>
      </c>
      <c r="U18" s="56" t="s">
        <v>96</v>
      </c>
      <c r="V18" s="59" t="s">
        <v>97</v>
      </c>
    </row>
    <row r="19" spans="2:22" ht="12.75" customHeight="1">
      <c r="B19" s="411" t="str">
        <f>C18</f>
        <v>PIVO・UN</v>
      </c>
      <c r="C19" s="365"/>
      <c r="D19" s="366"/>
      <c r="E19" s="367"/>
      <c r="F19" s="376" t="str">
        <f>IF(F20="","",IF(F20&gt;H20,"○",IF(F20=H20,"△","×")))</f>
        <v>○</v>
      </c>
      <c r="G19" s="377"/>
      <c r="H19" s="378"/>
      <c r="I19" s="379" t="str">
        <f>IF(I20="","",IF(I20&gt;K20,"○",IF(I20=K20,"△","×")))</f>
        <v>○</v>
      </c>
      <c r="J19" s="380"/>
      <c r="K19" s="381"/>
      <c r="L19" s="376" t="str">
        <f>IF(L20="","",IF(L20&gt;N20,"○",IF(L20=N20,"△","×")))</f>
        <v>○</v>
      </c>
      <c r="M19" s="377"/>
      <c r="N19" s="378"/>
      <c r="O19" s="407">
        <f>COUNTIF(C19:N19,"○")</f>
        <v>3</v>
      </c>
      <c r="P19" s="398">
        <f>COUNTIF(C19:N19,"×")</f>
        <v>0</v>
      </c>
      <c r="Q19" s="391">
        <f>COUNTIF(C19:N19,"△")</f>
        <v>0</v>
      </c>
      <c r="R19" s="401">
        <f>Q19*1+O19*3</f>
        <v>9</v>
      </c>
      <c r="S19" s="398">
        <f>SUM(F20,I20,L20)</f>
        <v>36</v>
      </c>
      <c r="T19" s="398">
        <f>SUM(H20,K20,N20)</f>
        <v>0</v>
      </c>
      <c r="U19" s="391">
        <f>S19-T19</f>
        <v>36</v>
      </c>
      <c r="V19" s="387">
        <v>1</v>
      </c>
    </row>
    <row r="20" spans="2:22" ht="12.75" customHeight="1">
      <c r="B20" s="410"/>
      <c r="C20" s="368"/>
      <c r="D20" s="369"/>
      <c r="E20" s="370"/>
      <c r="F20" s="60">
        <v>9</v>
      </c>
      <c r="G20" s="61" t="s">
        <v>98</v>
      </c>
      <c r="H20" s="60">
        <v>0</v>
      </c>
      <c r="I20" s="60">
        <v>15</v>
      </c>
      <c r="J20" s="61" t="s">
        <v>98</v>
      </c>
      <c r="K20" s="60">
        <v>0</v>
      </c>
      <c r="L20" s="60">
        <v>12</v>
      </c>
      <c r="M20" s="61" t="s">
        <v>98</v>
      </c>
      <c r="N20" s="60">
        <v>0</v>
      </c>
      <c r="O20" s="405"/>
      <c r="P20" s="397"/>
      <c r="Q20" s="392"/>
      <c r="R20" s="402"/>
      <c r="S20" s="397"/>
      <c r="T20" s="397"/>
      <c r="U20" s="392"/>
      <c r="V20" s="388"/>
    </row>
    <row r="21" spans="2:22" ht="12.75" customHeight="1">
      <c r="B21" s="410" t="str">
        <f>F18</f>
        <v>ピュアFC</v>
      </c>
      <c r="C21" s="415" t="str">
        <f>IF(C22="","",IF(C22&gt;E22,"○",IF(C22=E22,"△","×")))</f>
        <v>×</v>
      </c>
      <c r="D21" s="416"/>
      <c r="E21" s="417"/>
      <c r="F21" s="359"/>
      <c r="G21" s="360"/>
      <c r="H21" s="361"/>
      <c r="I21" s="421" t="str">
        <f>IF(I22="","",IF(I22&gt;K22,"○",IF(I22=K22,"△","×")))</f>
        <v>○</v>
      </c>
      <c r="J21" s="419"/>
      <c r="K21" s="420"/>
      <c r="L21" s="421" t="str">
        <f>IF(L22="","",IF(L22&gt;N22,"○",IF(L22=N22,"△","×")))</f>
        <v>○</v>
      </c>
      <c r="M21" s="419"/>
      <c r="N21" s="420"/>
      <c r="O21" s="405">
        <f>COUNTIF(C21:N22,"○")</f>
        <v>2</v>
      </c>
      <c r="P21" s="397">
        <f>COUNTIF(C21:N22,"×")</f>
        <v>1</v>
      </c>
      <c r="Q21" s="392">
        <f>COUNTIF(C21:N22,"△")</f>
        <v>0</v>
      </c>
      <c r="R21" s="402">
        <f>Q21*1+O21*3</f>
        <v>6</v>
      </c>
      <c r="S21" s="397">
        <f>SUM(C22,I22,L22)</f>
        <v>8</v>
      </c>
      <c r="T21" s="397">
        <f>SUM(E22,K22,N22)</f>
        <v>9</v>
      </c>
      <c r="U21" s="392">
        <f>S21-T21</f>
        <v>-1</v>
      </c>
      <c r="V21" s="382">
        <v>2</v>
      </c>
    </row>
    <row r="22" spans="2:22" ht="12.75" customHeight="1">
      <c r="B22" s="410"/>
      <c r="C22" s="62">
        <f>IF(H20="","",H20)</f>
        <v>0</v>
      </c>
      <c r="D22" s="63" t="s">
        <v>98</v>
      </c>
      <c r="E22" s="64">
        <f>IF(F20="","",F20)</f>
        <v>9</v>
      </c>
      <c r="F22" s="371"/>
      <c r="G22" s="372"/>
      <c r="H22" s="373"/>
      <c r="I22" s="60">
        <v>4</v>
      </c>
      <c r="J22" s="61" t="s">
        <v>98</v>
      </c>
      <c r="K22" s="60">
        <v>0</v>
      </c>
      <c r="L22" s="60">
        <v>4</v>
      </c>
      <c r="M22" s="61" t="s">
        <v>98</v>
      </c>
      <c r="N22" s="60">
        <v>0</v>
      </c>
      <c r="O22" s="405"/>
      <c r="P22" s="397"/>
      <c r="Q22" s="392"/>
      <c r="R22" s="402"/>
      <c r="S22" s="397"/>
      <c r="T22" s="397"/>
      <c r="U22" s="392"/>
      <c r="V22" s="382"/>
    </row>
    <row r="23" spans="2:22" ht="12.75" customHeight="1">
      <c r="B23" s="408" t="str">
        <f>I18</f>
        <v>SHIZUNAN</v>
      </c>
      <c r="C23" s="418" t="str">
        <f>IF(C24="","",IF(C24&gt;E24,"○",IF(C24=E24,"△","×")))</f>
        <v>×</v>
      </c>
      <c r="D23" s="419"/>
      <c r="E23" s="420"/>
      <c r="F23" s="421" t="str">
        <f>IF(F24="","",IF(F24&gt;H24,"○",IF(F24=H24,"△","×")))</f>
        <v>×</v>
      </c>
      <c r="G23" s="419"/>
      <c r="H23" s="420"/>
      <c r="I23" s="359"/>
      <c r="J23" s="360"/>
      <c r="K23" s="361"/>
      <c r="L23" s="421" t="str">
        <f>IF(L24="","",IF(L24&gt;N24,"○",IF(L24=N24,"△","×")))</f>
        <v>△</v>
      </c>
      <c r="M23" s="419"/>
      <c r="N23" s="420"/>
      <c r="O23" s="405">
        <f>COUNTIF(C23:N24,"○")</f>
        <v>0</v>
      </c>
      <c r="P23" s="397">
        <f>COUNTIF(C23:N24,"×")</f>
        <v>2</v>
      </c>
      <c r="Q23" s="392">
        <f>COUNTIF(C23:N24,"△")</f>
        <v>1</v>
      </c>
      <c r="R23" s="402">
        <f>Q23*1+O23*3</f>
        <v>1</v>
      </c>
      <c r="S23" s="397">
        <f>SUM(C24,F24,L24)</f>
        <v>1</v>
      </c>
      <c r="T23" s="397">
        <f>SUM(E24,H24,N24)</f>
        <v>20</v>
      </c>
      <c r="U23" s="392">
        <f>S23-T23</f>
        <v>-19</v>
      </c>
      <c r="V23" s="383">
        <v>4</v>
      </c>
    </row>
    <row r="24" spans="2:22" ht="12.75" customHeight="1">
      <c r="B24" s="408"/>
      <c r="C24" s="65">
        <f>IF(K20="","",K20)</f>
        <v>0</v>
      </c>
      <c r="D24" s="61" t="s">
        <v>98</v>
      </c>
      <c r="E24" s="60">
        <f>IF(I20="","",I20)</f>
        <v>15</v>
      </c>
      <c r="F24" s="60">
        <f>IF(K22="","",K22)</f>
        <v>0</v>
      </c>
      <c r="G24" s="61" t="s">
        <v>98</v>
      </c>
      <c r="H24" s="60">
        <f>IF(I22="","",I22)</f>
        <v>4</v>
      </c>
      <c r="I24" s="371"/>
      <c r="J24" s="372"/>
      <c r="K24" s="373"/>
      <c r="L24" s="60">
        <v>1</v>
      </c>
      <c r="M24" s="61" t="s">
        <v>98</v>
      </c>
      <c r="N24" s="60">
        <v>1</v>
      </c>
      <c r="O24" s="405"/>
      <c r="P24" s="397"/>
      <c r="Q24" s="392"/>
      <c r="R24" s="399"/>
      <c r="S24" s="395"/>
      <c r="T24" s="395"/>
      <c r="U24" s="389"/>
      <c r="V24" s="383"/>
    </row>
    <row r="25" spans="2:22" ht="12.75" customHeight="1">
      <c r="B25" s="408" t="str">
        <f>L18</f>
        <v>東豊田</v>
      </c>
      <c r="C25" s="418" t="str">
        <f>IF(C26="","",IF(C26&gt;E26,"○",IF(C26=E26,"△","×")))</f>
        <v>×</v>
      </c>
      <c r="D25" s="419"/>
      <c r="E25" s="420"/>
      <c r="F25" s="421" t="str">
        <f>IF(F26="","",IF(F26&gt;H26,"○",IF(F26=H26,"△","×")))</f>
        <v>×</v>
      </c>
      <c r="G25" s="419"/>
      <c r="H25" s="420"/>
      <c r="I25" s="421" t="str">
        <f>IF(I26="","",IF(I26&gt;K26,"○",IF(I26=K26,"△","×")))</f>
        <v>△</v>
      </c>
      <c r="J25" s="419"/>
      <c r="K25" s="420"/>
      <c r="L25" s="359"/>
      <c r="M25" s="360"/>
      <c r="N25" s="361"/>
      <c r="O25" s="405">
        <f>COUNTIF(C25:N26,"○")</f>
        <v>0</v>
      </c>
      <c r="P25" s="397">
        <f>COUNTIF(C25:N26,"×")</f>
        <v>2</v>
      </c>
      <c r="Q25" s="392">
        <f>COUNTIF(C25:N26,"△")</f>
        <v>1</v>
      </c>
      <c r="R25" s="399">
        <f>Q25*1+O25*3</f>
        <v>1</v>
      </c>
      <c r="S25" s="395">
        <f>SUM(C26,F26,,I26)</f>
        <v>1</v>
      </c>
      <c r="T25" s="395">
        <f>SUM(E26,H26,K26)</f>
        <v>17</v>
      </c>
      <c r="U25" s="389">
        <f>S25-T25</f>
        <v>-16</v>
      </c>
      <c r="V25" s="383">
        <v>3</v>
      </c>
    </row>
    <row r="26" spans="2:22" ht="12.75" customHeight="1" thickBot="1">
      <c r="B26" s="409"/>
      <c r="C26" s="66">
        <f>IF(N20="","",N20)</f>
        <v>0</v>
      </c>
      <c r="D26" s="67" t="s">
        <v>98</v>
      </c>
      <c r="E26" s="68">
        <f>IF(L20="","",L20)</f>
        <v>12</v>
      </c>
      <c r="F26" s="68">
        <f>IF(N22="","",N22)</f>
        <v>0</v>
      </c>
      <c r="G26" s="67" t="s">
        <v>98</v>
      </c>
      <c r="H26" s="68">
        <f>IF(L22="","",L22)</f>
        <v>4</v>
      </c>
      <c r="I26" s="68">
        <f>IF(N24="","",N24)</f>
        <v>1</v>
      </c>
      <c r="J26" s="67" t="s">
        <v>98</v>
      </c>
      <c r="K26" s="68">
        <f>IF(L24="","",L24)</f>
        <v>1</v>
      </c>
      <c r="L26" s="362"/>
      <c r="M26" s="363"/>
      <c r="N26" s="364"/>
      <c r="O26" s="406"/>
      <c r="P26" s="404"/>
      <c r="Q26" s="403"/>
      <c r="R26" s="400"/>
      <c r="S26" s="396"/>
      <c r="T26" s="396"/>
      <c r="U26" s="390"/>
      <c r="V26" s="384"/>
    </row>
    <row r="27" spans="2:22" ht="20.25" customHeight="1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69"/>
      <c r="P27" s="69"/>
      <c r="Q27" s="69"/>
      <c r="R27" s="69"/>
      <c r="S27" s="69"/>
      <c r="T27" s="69"/>
      <c r="U27" s="69"/>
      <c r="V27" s="69"/>
    </row>
    <row r="28" spans="2:22" ht="20.25" customHeight="1">
      <c r="B28" s="412" t="s">
        <v>100</v>
      </c>
      <c r="C28" s="412"/>
      <c r="D28" s="412"/>
      <c r="E28" s="412"/>
      <c r="F28" s="412"/>
      <c r="G28" s="412"/>
      <c r="H28" s="412"/>
      <c r="I28" s="70"/>
      <c r="J28" s="70"/>
      <c r="K28" s="70"/>
      <c r="L28" s="70"/>
      <c r="M28" s="70"/>
      <c r="N28" s="70"/>
      <c r="O28" s="71"/>
      <c r="P28" s="71"/>
      <c r="Q28" s="71"/>
      <c r="R28" s="71"/>
      <c r="S28" s="71"/>
      <c r="T28" s="71"/>
      <c r="U28" s="71"/>
      <c r="V28" s="72"/>
    </row>
    <row r="29" spans="2:22" s="46" customFormat="1" ht="25.5" customHeight="1">
      <c r="B29" s="53" t="s">
        <v>89</v>
      </c>
      <c r="C29" s="413" t="str">
        <f>'試合方法'!D16</f>
        <v>長田北</v>
      </c>
      <c r="D29" s="375"/>
      <c r="E29" s="414"/>
      <c r="F29" s="375" t="str">
        <f>'試合方法'!E16</f>
        <v>リベルダージ</v>
      </c>
      <c r="G29" s="375"/>
      <c r="H29" s="375"/>
      <c r="I29" s="374" t="str">
        <f>'試合方法'!F16</f>
        <v>ＳＥＮＡ</v>
      </c>
      <c r="J29" s="375"/>
      <c r="K29" s="375"/>
      <c r="L29" s="374" t="str">
        <f>'試合方法'!G16</f>
        <v>ピュアFA</v>
      </c>
      <c r="M29" s="375"/>
      <c r="N29" s="375"/>
      <c r="O29" s="54" t="s">
        <v>90</v>
      </c>
      <c r="P29" s="55" t="s">
        <v>91</v>
      </c>
      <c r="Q29" s="56" t="s">
        <v>92</v>
      </c>
      <c r="R29" s="57" t="s">
        <v>93</v>
      </c>
      <c r="S29" s="58" t="s">
        <v>94</v>
      </c>
      <c r="T29" s="55" t="s">
        <v>95</v>
      </c>
      <c r="U29" s="56" t="s">
        <v>96</v>
      </c>
      <c r="V29" s="59" t="s">
        <v>97</v>
      </c>
    </row>
    <row r="30" spans="2:22" ht="12.75" customHeight="1">
      <c r="B30" s="411" t="str">
        <f>C29</f>
        <v>長田北</v>
      </c>
      <c r="C30" s="365"/>
      <c r="D30" s="366"/>
      <c r="E30" s="367"/>
      <c r="F30" s="376" t="str">
        <f>IF(F31="","",IF(F31&gt;H31,"○",IF(F31=H31,"△","×")))</f>
        <v>×</v>
      </c>
      <c r="G30" s="377"/>
      <c r="H30" s="378"/>
      <c r="I30" s="379" t="str">
        <f>IF(I31="","",IF(I31&gt;K31,"○",IF(I31=K31,"△","×")))</f>
        <v>×</v>
      </c>
      <c r="J30" s="380"/>
      <c r="K30" s="381"/>
      <c r="L30" s="376" t="str">
        <f>IF(L31="","",IF(L31&gt;N31,"○",IF(L31=N31,"△","×")))</f>
        <v>×</v>
      </c>
      <c r="M30" s="377"/>
      <c r="N30" s="378"/>
      <c r="O30" s="407">
        <f>COUNTIF(C30:N30,"○")</f>
        <v>0</v>
      </c>
      <c r="P30" s="398">
        <f>COUNTIF(C30:N30,"×")</f>
        <v>3</v>
      </c>
      <c r="Q30" s="391">
        <f>COUNTIF(C30:N30,"△")</f>
        <v>0</v>
      </c>
      <c r="R30" s="401">
        <f>Q30*1+O30*3</f>
        <v>0</v>
      </c>
      <c r="S30" s="398">
        <f>SUM(F31,I31,L31)</f>
        <v>2</v>
      </c>
      <c r="T30" s="398">
        <f>SUM(H31,K31,N31)</f>
        <v>9</v>
      </c>
      <c r="U30" s="391">
        <f>S30-T30</f>
        <v>-7</v>
      </c>
      <c r="V30" s="386">
        <v>4</v>
      </c>
    </row>
    <row r="31" spans="2:22" ht="12.75" customHeight="1">
      <c r="B31" s="410"/>
      <c r="C31" s="368"/>
      <c r="D31" s="369"/>
      <c r="E31" s="370"/>
      <c r="F31" s="60">
        <v>2</v>
      </c>
      <c r="G31" s="61" t="s">
        <v>98</v>
      </c>
      <c r="H31" s="60">
        <v>3</v>
      </c>
      <c r="I31" s="60">
        <v>0</v>
      </c>
      <c r="J31" s="61" t="s">
        <v>98</v>
      </c>
      <c r="K31" s="60">
        <v>2</v>
      </c>
      <c r="L31" s="60">
        <v>0</v>
      </c>
      <c r="M31" s="61" t="s">
        <v>98</v>
      </c>
      <c r="N31" s="60">
        <v>4</v>
      </c>
      <c r="O31" s="405"/>
      <c r="P31" s="397"/>
      <c r="Q31" s="392"/>
      <c r="R31" s="402"/>
      <c r="S31" s="397"/>
      <c r="T31" s="397"/>
      <c r="U31" s="392"/>
      <c r="V31" s="383"/>
    </row>
    <row r="32" spans="2:22" ht="12.75" customHeight="1">
      <c r="B32" s="410" t="str">
        <f>F29</f>
        <v>リベルダージ</v>
      </c>
      <c r="C32" s="415" t="str">
        <f>IF(C33="","",IF(C33&gt;E33,"○",IF(C33=E33,"△","×")))</f>
        <v>○</v>
      </c>
      <c r="D32" s="416"/>
      <c r="E32" s="417"/>
      <c r="F32" s="359"/>
      <c r="G32" s="360"/>
      <c r="H32" s="361"/>
      <c r="I32" s="421" t="str">
        <f>IF(I33="","",IF(I33&gt;K33,"○",IF(I33=K33,"△","×")))</f>
        <v>×</v>
      </c>
      <c r="J32" s="419"/>
      <c r="K32" s="420"/>
      <c r="L32" s="421" t="str">
        <f>IF(L33="","",IF(L33&gt;N33,"○",IF(L33=N33,"△","×")))</f>
        <v>×</v>
      </c>
      <c r="M32" s="419"/>
      <c r="N32" s="420"/>
      <c r="O32" s="405">
        <f>COUNTIF(C32:N33,"○")</f>
        <v>1</v>
      </c>
      <c r="P32" s="397">
        <f>COUNTIF(C32:N33,"×")</f>
        <v>2</v>
      </c>
      <c r="Q32" s="392">
        <f>COUNTIF(C32:N33,"△")</f>
        <v>0</v>
      </c>
      <c r="R32" s="402">
        <f>Q32*1+O32*3</f>
        <v>3</v>
      </c>
      <c r="S32" s="397">
        <f>SUM(C33,I33,L33)</f>
        <v>4</v>
      </c>
      <c r="T32" s="397">
        <f>SUM(E33,K33,N33)</f>
        <v>10</v>
      </c>
      <c r="U32" s="392">
        <f>S32-T32</f>
        <v>-6</v>
      </c>
      <c r="V32" s="383">
        <v>3</v>
      </c>
    </row>
    <row r="33" spans="2:22" ht="12.75" customHeight="1">
      <c r="B33" s="410"/>
      <c r="C33" s="62">
        <f>IF(H31="","",H31)</f>
        <v>3</v>
      </c>
      <c r="D33" s="63" t="s">
        <v>98</v>
      </c>
      <c r="E33" s="64">
        <f>IF(F31="","",F31)</f>
        <v>2</v>
      </c>
      <c r="F33" s="371"/>
      <c r="G33" s="372"/>
      <c r="H33" s="373"/>
      <c r="I33" s="60">
        <v>1</v>
      </c>
      <c r="J33" s="61" t="s">
        <v>98</v>
      </c>
      <c r="K33" s="60">
        <v>2</v>
      </c>
      <c r="L33" s="60">
        <v>0</v>
      </c>
      <c r="M33" s="61" t="s">
        <v>98</v>
      </c>
      <c r="N33" s="60">
        <v>6</v>
      </c>
      <c r="O33" s="405"/>
      <c r="P33" s="397"/>
      <c r="Q33" s="392"/>
      <c r="R33" s="402"/>
      <c r="S33" s="397"/>
      <c r="T33" s="397"/>
      <c r="U33" s="392"/>
      <c r="V33" s="383"/>
    </row>
    <row r="34" spans="2:22" ht="12.75" customHeight="1">
      <c r="B34" s="408" t="str">
        <f>I29</f>
        <v>ＳＥＮＡ</v>
      </c>
      <c r="C34" s="418" t="str">
        <f>IF(C35="","",IF(C35&gt;E35,"○",IF(C35=E35,"△","×")))</f>
        <v>○</v>
      </c>
      <c r="D34" s="419"/>
      <c r="E34" s="420"/>
      <c r="F34" s="421" t="str">
        <f>IF(F35="","",IF(F35&gt;H35,"○",IF(F35=H35,"△","×")))</f>
        <v>○</v>
      </c>
      <c r="G34" s="419"/>
      <c r="H34" s="420"/>
      <c r="I34" s="359"/>
      <c r="J34" s="360"/>
      <c r="K34" s="361"/>
      <c r="L34" s="421" t="str">
        <f>IF(L35="","",IF(L35&gt;N35,"○",IF(L35=N35,"△","×")))</f>
        <v>×</v>
      </c>
      <c r="M34" s="419"/>
      <c r="N34" s="420"/>
      <c r="O34" s="405">
        <f>COUNTIF(C34:N35,"○")</f>
        <v>2</v>
      </c>
      <c r="P34" s="397">
        <f>COUNTIF(C34:N35,"×")</f>
        <v>1</v>
      </c>
      <c r="Q34" s="392">
        <f>COUNTIF(C34:N35,"△")</f>
        <v>0</v>
      </c>
      <c r="R34" s="402">
        <f>Q34*1+O34*3</f>
        <v>6</v>
      </c>
      <c r="S34" s="397">
        <f>SUM(C35,F35,L35)</f>
        <v>4</v>
      </c>
      <c r="T34" s="397">
        <f>SUM(E35,H35,N35)</f>
        <v>3</v>
      </c>
      <c r="U34" s="392">
        <f>S34-T34</f>
        <v>1</v>
      </c>
      <c r="V34" s="388">
        <v>2</v>
      </c>
    </row>
    <row r="35" spans="2:22" ht="12.75" customHeight="1">
      <c r="B35" s="408"/>
      <c r="C35" s="65">
        <f>IF(K31="","",K31)</f>
        <v>2</v>
      </c>
      <c r="D35" s="61" t="s">
        <v>98</v>
      </c>
      <c r="E35" s="60">
        <f>IF(I31="","",I31)</f>
        <v>0</v>
      </c>
      <c r="F35" s="60">
        <f>IF(K33="","",K33)</f>
        <v>2</v>
      </c>
      <c r="G35" s="61" t="s">
        <v>98</v>
      </c>
      <c r="H35" s="60">
        <f>IF(I33="","",I33)</f>
        <v>1</v>
      </c>
      <c r="I35" s="371"/>
      <c r="J35" s="372"/>
      <c r="K35" s="373"/>
      <c r="L35" s="60">
        <v>0</v>
      </c>
      <c r="M35" s="61" t="s">
        <v>98</v>
      </c>
      <c r="N35" s="60">
        <v>2</v>
      </c>
      <c r="O35" s="405"/>
      <c r="P35" s="397"/>
      <c r="Q35" s="392"/>
      <c r="R35" s="399"/>
      <c r="S35" s="395"/>
      <c r="T35" s="395"/>
      <c r="U35" s="389"/>
      <c r="V35" s="388"/>
    </row>
    <row r="36" spans="2:22" ht="12.75" customHeight="1">
      <c r="B36" s="408" t="str">
        <f>L29</f>
        <v>ピュアFA</v>
      </c>
      <c r="C36" s="418" t="str">
        <f>IF(C37="","",IF(C37&gt;E37,"○",IF(C37=E37,"△","×")))</f>
        <v>○</v>
      </c>
      <c r="D36" s="419"/>
      <c r="E36" s="420"/>
      <c r="F36" s="421" t="str">
        <f>IF(F37="","",IF(F37&gt;H37,"○",IF(F37=H37,"△","×")))</f>
        <v>○</v>
      </c>
      <c r="G36" s="419"/>
      <c r="H36" s="420"/>
      <c r="I36" s="421" t="str">
        <f>IF(I37="","",IF(I37&gt;K37,"○",IF(I37=K37,"△","×")))</f>
        <v>○</v>
      </c>
      <c r="J36" s="419"/>
      <c r="K36" s="420"/>
      <c r="L36" s="359"/>
      <c r="M36" s="360"/>
      <c r="N36" s="361"/>
      <c r="O36" s="405">
        <f>COUNTIF(C36:N37,"○")</f>
        <v>3</v>
      </c>
      <c r="P36" s="397">
        <f>COUNTIF(C36:N37,"×")</f>
        <v>0</v>
      </c>
      <c r="Q36" s="392">
        <f>COUNTIF(C36:N37,"△")</f>
        <v>0</v>
      </c>
      <c r="R36" s="399">
        <f>Q36*1+O36*3</f>
        <v>9</v>
      </c>
      <c r="S36" s="395">
        <f>SUM(C37,F37,,I37)</f>
        <v>12</v>
      </c>
      <c r="T36" s="395">
        <f>SUM(E37,H37,K37)</f>
        <v>0</v>
      </c>
      <c r="U36" s="389">
        <f>S36-T36</f>
        <v>12</v>
      </c>
      <c r="V36" s="382">
        <v>1</v>
      </c>
    </row>
    <row r="37" spans="2:22" ht="12.75" customHeight="1">
      <c r="B37" s="409"/>
      <c r="C37" s="66">
        <f>IF(N31="","",N31)</f>
        <v>4</v>
      </c>
      <c r="D37" s="67" t="s">
        <v>98</v>
      </c>
      <c r="E37" s="68">
        <f>IF(L31="","",L31)</f>
        <v>0</v>
      </c>
      <c r="F37" s="68">
        <f>IF(N33="","",N33)</f>
        <v>6</v>
      </c>
      <c r="G37" s="67" t="s">
        <v>98</v>
      </c>
      <c r="H37" s="68">
        <f>IF(L33="","",L33)</f>
        <v>0</v>
      </c>
      <c r="I37" s="68">
        <f>IF(N35="","",N35)</f>
        <v>2</v>
      </c>
      <c r="J37" s="67" t="s">
        <v>98</v>
      </c>
      <c r="K37" s="68">
        <f>IF(L35="","",L35)</f>
        <v>0</v>
      </c>
      <c r="L37" s="362"/>
      <c r="M37" s="363"/>
      <c r="N37" s="364"/>
      <c r="O37" s="406"/>
      <c r="P37" s="404"/>
      <c r="Q37" s="403"/>
      <c r="R37" s="400"/>
      <c r="S37" s="396"/>
      <c r="T37" s="396"/>
      <c r="U37" s="390"/>
      <c r="V37" s="385"/>
    </row>
    <row r="38" spans="2:22" ht="20.2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69"/>
      <c r="P38" s="69"/>
      <c r="Q38" s="69"/>
      <c r="R38" s="69"/>
      <c r="S38" s="69"/>
      <c r="T38" s="69"/>
      <c r="U38" s="69"/>
      <c r="V38" s="69"/>
    </row>
    <row r="39" spans="2:22" ht="20.25" customHeight="1">
      <c r="B39" s="412" t="s">
        <v>101</v>
      </c>
      <c r="C39" s="412"/>
      <c r="D39" s="412"/>
      <c r="E39" s="412"/>
      <c r="F39" s="412"/>
      <c r="G39" s="412"/>
      <c r="H39" s="412"/>
      <c r="I39" s="70"/>
      <c r="J39" s="70"/>
      <c r="K39" s="70"/>
      <c r="L39" s="70"/>
      <c r="M39" s="70"/>
      <c r="N39" s="70"/>
      <c r="O39" s="71"/>
      <c r="P39" s="71"/>
      <c r="Q39" s="71"/>
      <c r="R39" s="71"/>
      <c r="S39" s="71"/>
      <c r="T39" s="71"/>
      <c r="U39" s="71"/>
      <c r="V39" s="72"/>
    </row>
    <row r="40" spans="2:22" s="46" customFormat="1" ht="25.5" customHeight="1" thickBot="1">
      <c r="B40" s="53" t="s">
        <v>89</v>
      </c>
      <c r="C40" s="413" t="str">
        <f>'試合方法'!D17</f>
        <v>城北</v>
      </c>
      <c r="D40" s="375"/>
      <c r="E40" s="414"/>
      <c r="F40" s="375" t="str">
        <f>'試合方法'!E17</f>
        <v>PIVO・DOIS</v>
      </c>
      <c r="G40" s="375"/>
      <c r="H40" s="375"/>
      <c r="I40" s="374" t="str">
        <f>'試合方法'!F17</f>
        <v>長田南</v>
      </c>
      <c r="J40" s="375"/>
      <c r="K40" s="375"/>
      <c r="L40" s="374" t="str">
        <f>'試合方法'!G17</f>
        <v>KINOKO.jr</v>
      </c>
      <c r="M40" s="375"/>
      <c r="N40" s="375"/>
      <c r="O40" s="54" t="s">
        <v>90</v>
      </c>
      <c r="P40" s="55" t="s">
        <v>91</v>
      </c>
      <c r="Q40" s="56" t="s">
        <v>92</v>
      </c>
      <c r="R40" s="57" t="s">
        <v>93</v>
      </c>
      <c r="S40" s="58" t="s">
        <v>94</v>
      </c>
      <c r="T40" s="55" t="s">
        <v>95</v>
      </c>
      <c r="U40" s="56" t="s">
        <v>96</v>
      </c>
      <c r="V40" s="59" t="s">
        <v>97</v>
      </c>
    </row>
    <row r="41" spans="2:22" ht="12.75" customHeight="1">
      <c r="B41" s="411" t="str">
        <f>C40</f>
        <v>城北</v>
      </c>
      <c r="C41" s="365"/>
      <c r="D41" s="366"/>
      <c r="E41" s="367"/>
      <c r="F41" s="376" t="str">
        <f>IF(F42="","",IF(F42&gt;H42,"○",IF(F42=H42,"△","×")))</f>
        <v>×</v>
      </c>
      <c r="G41" s="377"/>
      <c r="H41" s="378"/>
      <c r="I41" s="379" t="str">
        <f>IF(I42="","",IF(I42&gt;K42,"○",IF(I42=K42,"△","×")))</f>
        <v>×</v>
      </c>
      <c r="J41" s="380"/>
      <c r="K41" s="381"/>
      <c r="L41" s="376" t="str">
        <f>IF(L42="","",IF(L42&gt;N42,"○",IF(L42=N42,"△","×")))</f>
        <v>×</v>
      </c>
      <c r="M41" s="377"/>
      <c r="N41" s="378"/>
      <c r="O41" s="407">
        <f>COUNTIF(C41:N41,"○")</f>
        <v>0</v>
      </c>
      <c r="P41" s="398">
        <f>COUNTIF(C41:N41,"×")</f>
        <v>3</v>
      </c>
      <c r="Q41" s="391">
        <f>COUNTIF(C41:N41,"△")</f>
        <v>0</v>
      </c>
      <c r="R41" s="401">
        <f>Q41*1+O41*3</f>
        <v>0</v>
      </c>
      <c r="S41" s="398">
        <f>SUM(F42,I42,L42)</f>
        <v>1</v>
      </c>
      <c r="T41" s="398">
        <f>SUM(H42,K42,N42)</f>
        <v>17</v>
      </c>
      <c r="U41" s="391">
        <f>S41-T41</f>
        <v>-16</v>
      </c>
      <c r="V41" s="386">
        <v>4</v>
      </c>
    </row>
    <row r="42" spans="2:22" ht="12.75" customHeight="1">
      <c r="B42" s="410"/>
      <c r="C42" s="368"/>
      <c r="D42" s="369"/>
      <c r="E42" s="370"/>
      <c r="F42" s="60">
        <v>0</v>
      </c>
      <c r="G42" s="61" t="s">
        <v>98</v>
      </c>
      <c r="H42" s="60">
        <v>8</v>
      </c>
      <c r="I42" s="60">
        <v>1</v>
      </c>
      <c r="J42" s="61" t="s">
        <v>98</v>
      </c>
      <c r="K42" s="60">
        <v>2</v>
      </c>
      <c r="L42" s="60">
        <v>0</v>
      </c>
      <c r="M42" s="61" t="s">
        <v>98</v>
      </c>
      <c r="N42" s="60">
        <v>7</v>
      </c>
      <c r="O42" s="405"/>
      <c r="P42" s="397"/>
      <c r="Q42" s="392"/>
      <c r="R42" s="402"/>
      <c r="S42" s="397"/>
      <c r="T42" s="397"/>
      <c r="U42" s="392"/>
      <c r="V42" s="383"/>
    </row>
    <row r="43" spans="2:22" ht="12.75" customHeight="1">
      <c r="B43" s="410" t="str">
        <f>F40</f>
        <v>PIVO・DOIS</v>
      </c>
      <c r="C43" s="415" t="str">
        <f>IF(C44="","",IF(C44&gt;E44,"○",IF(C44=E44,"△","×")))</f>
        <v>○</v>
      </c>
      <c r="D43" s="416"/>
      <c r="E43" s="417"/>
      <c r="F43" s="359"/>
      <c r="G43" s="360"/>
      <c r="H43" s="361"/>
      <c r="I43" s="421" t="str">
        <f>IF(I44="","",IF(I44&gt;K44,"○",IF(I44=K44,"△","×")))</f>
        <v>○</v>
      </c>
      <c r="J43" s="419"/>
      <c r="K43" s="420"/>
      <c r="L43" s="421" t="str">
        <f>IF(L44="","",IF(L44&gt;N44,"○",IF(L44=N44,"△","×")))</f>
        <v>×</v>
      </c>
      <c r="M43" s="419"/>
      <c r="N43" s="420"/>
      <c r="O43" s="405">
        <f>COUNTIF(C43:N44,"○")</f>
        <v>2</v>
      </c>
      <c r="P43" s="397">
        <f>COUNTIF(C43:N44,"×")</f>
        <v>1</v>
      </c>
      <c r="Q43" s="392">
        <f>COUNTIF(C43:N44,"△")</f>
        <v>0</v>
      </c>
      <c r="R43" s="402">
        <f>Q43*1+O43*3</f>
        <v>6</v>
      </c>
      <c r="S43" s="397">
        <f>SUM(C44,I44,L44)</f>
        <v>10</v>
      </c>
      <c r="T43" s="397">
        <f>SUM(E44,K44,N44)</f>
        <v>3</v>
      </c>
      <c r="U43" s="392">
        <f>S43-T43</f>
        <v>7</v>
      </c>
      <c r="V43" s="382">
        <v>2</v>
      </c>
    </row>
    <row r="44" spans="2:22" ht="12.75" customHeight="1">
      <c r="B44" s="410"/>
      <c r="C44" s="62">
        <f>IF(H42="","",H42)</f>
        <v>8</v>
      </c>
      <c r="D44" s="63" t="s">
        <v>98</v>
      </c>
      <c r="E44" s="64">
        <f>IF(F42="","",F42)</f>
        <v>0</v>
      </c>
      <c r="F44" s="371"/>
      <c r="G44" s="372"/>
      <c r="H44" s="373"/>
      <c r="I44" s="60">
        <v>1</v>
      </c>
      <c r="J44" s="61" t="s">
        <v>98</v>
      </c>
      <c r="K44" s="60">
        <v>0</v>
      </c>
      <c r="L44" s="60">
        <v>1</v>
      </c>
      <c r="M44" s="61" t="s">
        <v>98</v>
      </c>
      <c r="N44" s="60">
        <v>3</v>
      </c>
      <c r="O44" s="405"/>
      <c r="P44" s="397"/>
      <c r="Q44" s="392"/>
      <c r="R44" s="402"/>
      <c r="S44" s="397"/>
      <c r="T44" s="397"/>
      <c r="U44" s="392"/>
      <c r="V44" s="382"/>
    </row>
    <row r="45" spans="2:22" ht="12.75" customHeight="1">
      <c r="B45" s="408" t="str">
        <f>I40</f>
        <v>長田南</v>
      </c>
      <c r="C45" s="418" t="str">
        <f>IF(C46="","",IF(C46&gt;E46,"○",IF(C46=E46,"△","×")))</f>
        <v>○</v>
      </c>
      <c r="D45" s="419"/>
      <c r="E45" s="420"/>
      <c r="F45" s="421" t="str">
        <f>IF(F46="","",IF(F46&gt;H46,"○",IF(F46=H46,"△","×")))</f>
        <v>×</v>
      </c>
      <c r="G45" s="419"/>
      <c r="H45" s="420"/>
      <c r="I45" s="359"/>
      <c r="J45" s="360"/>
      <c r="K45" s="361"/>
      <c r="L45" s="421" t="str">
        <f>IF(L46="","",IF(L46&gt;N46,"○",IF(L46=N46,"△","×")))</f>
        <v>×</v>
      </c>
      <c r="M45" s="419"/>
      <c r="N45" s="420"/>
      <c r="O45" s="405">
        <f>COUNTIF(C45:N46,"○")</f>
        <v>1</v>
      </c>
      <c r="P45" s="397">
        <f>COUNTIF(C45:N46,"×")</f>
        <v>2</v>
      </c>
      <c r="Q45" s="392">
        <f>COUNTIF(C45:N46,"△")</f>
        <v>0</v>
      </c>
      <c r="R45" s="402">
        <f>Q45*1+O45*3</f>
        <v>3</v>
      </c>
      <c r="S45" s="397">
        <f>SUM(C46,F46,L46)</f>
        <v>2</v>
      </c>
      <c r="T45" s="397">
        <f>SUM(E46,H46,N46)</f>
        <v>6</v>
      </c>
      <c r="U45" s="392">
        <f>S45-T45</f>
        <v>-4</v>
      </c>
      <c r="V45" s="383">
        <v>3</v>
      </c>
    </row>
    <row r="46" spans="2:22" ht="12.75" customHeight="1">
      <c r="B46" s="408"/>
      <c r="C46" s="65">
        <f>IF(K42="","",K42)</f>
        <v>2</v>
      </c>
      <c r="D46" s="61" t="s">
        <v>98</v>
      </c>
      <c r="E46" s="60">
        <f>IF(I42="","",I42)</f>
        <v>1</v>
      </c>
      <c r="F46" s="60">
        <f>IF(K44="","",K44)</f>
        <v>0</v>
      </c>
      <c r="G46" s="61" t="s">
        <v>98</v>
      </c>
      <c r="H46" s="60">
        <f>IF(I44="","",I44)</f>
        <v>1</v>
      </c>
      <c r="I46" s="371"/>
      <c r="J46" s="372"/>
      <c r="K46" s="373"/>
      <c r="L46" s="60">
        <v>0</v>
      </c>
      <c r="M46" s="61" t="s">
        <v>98</v>
      </c>
      <c r="N46" s="60">
        <v>4</v>
      </c>
      <c r="O46" s="405"/>
      <c r="P46" s="397"/>
      <c r="Q46" s="392"/>
      <c r="R46" s="399"/>
      <c r="S46" s="395"/>
      <c r="T46" s="395"/>
      <c r="U46" s="389"/>
      <c r="V46" s="383"/>
    </row>
    <row r="47" spans="2:22" ht="12.75" customHeight="1">
      <c r="B47" s="408" t="str">
        <f>L40</f>
        <v>KINOKO.jr</v>
      </c>
      <c r="C47" s="418" t="str">
        <f>IF(C48="","",IF(C48&gt;E48,"○",IF(C48=E48,"△","×")))</f>
        <v>○</v>
      </c>
      <c r="D47" s="419"/>
      <c r="E47" s="420"/>
      <c r="F47" s="421" t="str">
        <f>IF(F48="","",IF(F48&gt;H48,"○",IF(F48=H48,"△","×")))</f>
        <v>○</v>
      </c>
      <c r="G47" s="419"/>
      <c r="H47" s="420"/>
      <c r="I47" s="421" t="str">
        <f>IF(I48="","",IF(I48&gt;K48,"○",IF(I48=K48,"△","×")))</f>
        <v>○</v>
      </c>
      <c r="J47" s="419"/>
      <c r="K47" s="420"/>
      <c r="L47" s="359"/>
      <c r="M47" s="360"/>
      <c r="N47" s="361"/>
      <c r="O47" s="405">
        <f>COUNTIF(C47:N48,"○")</f>
        <v>3</v>
      </c>
      <c r="P47" s="397">
        <f>COUNTIF(C47:N48,"×")</f>
        <v>0</v>
      </c>
      <c r="Q47" s="392">
        <f>COUNTIF(C47:N48,"△")</f>
        <v>0</v>
      </c>
      <c r="R47" s="399">
        <f>Q47*1+O47*3</f>
        <v>9</v>
      </c>
      <c r="S47" s="395">
        <f>SUM(C48,F48,,I48)</f>
        <v>14</v>
      </c>
      <c r="T47" s="395">
        <f>SUM(E48,H48,K48)</f>
        <v>1</v>
      </c>
      <c r="U47" s="389">
        <f>S47-T47</f>
        <v>13</v>
      </c>
      <c r="V47" s="382">
        <v>1</v>
      </c>
    </row>
    <row r="48" spans="2:22" ht="12.75" customHeight="1" thickBot="1">
      <c r="B48" s="409"/>
      <c r="C48" s="66">
        <f>IF(N42="","",N42)</f>
        <v>7</v>
      </c>
      <c r="D48" s="67" t="s">
        <v>98</v>
      </c>
      <c r="E48" s="68">
        <f>IF(L42="","",L42)</f>
        <v>0</v>
      </c>
      <c r="F48" s="68">
        <f>IF(N44="","",N44)</f>
        <v>3</v>
      </c>
      <c r="G48" s="67" t="s">
        <v>98</v>
      </c>
      <c r="H48" s="68">
        <f>IF(L44="","",L44)</f>
        <v>1</v>
      </c>
      <c r="I48" s="68">
        <f>IF(N46="","",N46)</f>
        <v>4</v>
      </c>
      <c r="J48" s="67" t="s">
        <v>98</v>
      </c>
      <c r="K48" s="68">
        <f>IF(L46="","",L46)</f>
        <v>0</v>
      </c>
      <c r="L48" s="362"/>
      <c r="M48" s="363"/>
      <c r="N48" s="364"/>
      <c r="O48" s="406"/>
      <c r="P48" s="404"/>
      <c r="Q48" s="403"/>
      <c r="R48" s="400"/>
      <c r="S48" s="396"/>
      <c r="T48" s="396"/>
      <c r="U48" s="390"/>
      <c r="V48" s="385"/>
    </row>
    <row r="49" spans="2:22" ht="20.25" customHeight="1"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69"/>
      <c r="P49" s="69"/>
      <c r="Q49" s="69"/>
      <c r="R49" s="69"/>
      <c r="S49" s="69"/>
      <c r="T49" s="69"/>
      <c r="U49" s="69"/>
      <c r="V49" s="69"/>
    </row>
    <row r="50" spans="2:22" ht="20.25" customHeight="1">
      <c r="B50" s="412" t="s">
        <v>102</v>
      </c>
      <c r="C50" s="412"/>
      <c r="D50" s="412"/>
      <c r="E50" s="412"/>
      <c r="F50" s="412"/>
      <c r="G50" s="412"/>
      <c r="H50" s="412"/>
      <c r="I50" s="70"/>
      <c r="J50" s="70"/>
      <c r="K50" s="70"/>
      <c r="L50" s="70"/>
      <c r="M50" s="70"/>
      <c r="N50" s="70"/>
      <c r="O50" s="71"/>
      <c r="P50" s="71"/>
      <c r="Q50" s="71"/>
      <c r="R50" s="71"/>
      <c r="S50" s="71"/>
      <c r="T50" s="71"/>
      <c r="U50" s="71"/>
      <c r="V50" s="72"/>
    </row>
    <row r="51" spans="2:22" s="46" customFormat="1" ht="25.5" customHeight="1" thickBot="1">
      <c r="B51" s="53" t="s">
        <v>89</v>
      </c>
      <c r="C51" s="413" t="str">
        <f>'試合方法'!D18</f>
        <v>Vivace</v>
      </c>
      <c r="D51" s="375"/>
      <c r="E51" s="414"/>
      <c r="F51" s="375" t="str">
        <f>'試合方法'!E18</f>
        <v>ＳＷＪ</v>
      </c>
      <c r="G51" s="375"/>
      <c r="H51" s="375"/>
      <c r="I51" s="374" t="str">
        <f>'試合方法'!F18</f>
        <v>安倍口足久保</v>
      </c>
      <c r="J51" s="375"/>
      <c r="K51" s="375"/>
      <c r="L51" s="374" t="str">
        <f>'試合方法'!G18</f>
        <v>フォンテボリスタ</v>
      </c>
      <c r="M51" s="375"/>
      <c r="N51" s="375"/>
      <c r="O51" s="54" t="s">
        <v>90</v>
      </c>
      <c r="P51" s="55" t="s">
        <v>91</v>
      </c>
      <c r="Q51" s="56" t="s">
        <v>92</v>
      </c>
      <c r="R51" s="57" t="s">
        <v>93</v>
      </c>
      <c r="S51" s="58" t="s">
        <v>94</v>
      </c>
      <c r="T51" s="55" t="s">
        <v>95</v>
      </c>
      <c r="U51" s="56" t="s">
        <v>96</v>
      </c>
      <c r="V51" s="59" t="s">
        <v>97</v>
      </c>
    </row>
    <row r="52" spans="2:22" ht="12.75" customHeight="1">
      <c r="B52" s="411" t="str">
        <f>C51</f>
        <v>Vivace</v>
      </c>
      <c r="C52" s="365"/>
      <c r="D52" s="366"/>
      <c r="E52" s="367"/>
      <c r="F52" s="376" t="str">
        <f>IF(F53="","",IF(F53&gt;H53,"○",IF(F53=H53,"△","×")))</f>
        <v>○</v>
      </c>
      <c r="G52" s="377"/>
      <c r="H52" s="378"/>
      <c r="I52" s="379" t="str">
        <f>IF(I53="","",IF(I53&gt;K53,"○",IF(I53=K53,"△","×")))</f>
        <v>○</v>
      </c>
      <c r="J52" s="380"/>
      <c r="K52" s="381"/>
      <c r="L52" s="376" t="str">
        <f>IF(L53="","",IF(L53&gt;N53,"○",IF(L53=N53,"△","×")))</f>
        <v>○</v>
      </c>
      <c r="M52" s="377"/>
      <c r="N52" s="378"/>
      <c r="O52" s="407">
        <f>COUNTIF(C52:N52,"○")</f>
        <v>3</v>
      </c>
      <c r="P52" s="398">
        <f>COUNTIF(C52:N52,"×")</f>
        <v>0</v>
      </c>
      <c r="Q52" s="391">
        <f>COUNTIF(C52:N52,"△")</f>
        <v>0</v>
      </c>
      <c r="R52" s="401">
        <f>Q52*1+O52*3</f>
        <v>9</v>
      </c>
      <c r="S52" s="398">
        <f>SUM(F53,I53,L53)</f>
        <v>20</v>
      </c>
      <c r="T52" s="398">
        <f>SUM(H53,K53,N53)</f>
        <v>0</v>
      </c>
      <c r="U52" s="391">
        <f>S52-T52</f>
        <v>20</v>
      </c>
      <c r="V52" s="387">
        <v>1</v>
      </c>
    </row>
    <row r="53" spans="2:22" ht="12.75" customHeight="1">
      <c r="B53" s="410"/>
      <c r="C53" s="368"/>
      <c r="D53" s="369"/>
      <c r="E53" s="370"/>
      <c r="F53" s="60">
        <v>8</v>
      </c>
      <c r="G53" s="61" t="s">
        <v>98</v>
      </c>
      <c r="H53" s="60">
        <v>0</v>
      </c>
      <c r="I53" s="60">
        <v>8</v>
      </c>
      <c r="J53" s="61" t="s">
        <v>98</v>
      </c>
      <c r="K53" s="60">
        <v>0</v>
      </c>
      <c r="L53" s="60">
        <v>4</v>
      </c>
      <c r="M53" s="61" t="s">
        <v>98</v>
      </c>
      <c r="N53" s="60">
        <v>0</v>
      </c>
      <c r="O53" s="405"/>
      <c r="P53" s="397"/>
      <c r="Q53" s="392"/>
      <c r="R53" s="402"/>
      <c r="S53" s="397"/>
      <c r="T53" s="397"/>
      <c r="U53" s="392"/>
      <c r="V53" s="388"/>
    </row>
    <row r="54" spans="2:22" ht="12.75" customHeight="1">
      <c r="B54" s="410" t="str">
        <f>F51</f>
        <v>ＳＷＪ</v>
      </c>
      <c r="C54" s="415" t="str">
        <f>IF(C55="","",IF(C55&gt;E55,"○",IF(C55=E55,"△","×")))</f>
        <v>×</v>
      </c>
      <c r="D54" s="416"/>
      <c r="E54" s="417"/>
      <c r="F54" s="359"/>
      <c r="G54" s="360"/>
      <c r="H54" s="361"/>
      <c r="I54" s="421" t="str">
        <f>IF(I55="","",IF(I55&gt;K55,"○",IF(I55=K55,"△","×")))</f>
        <v>○</v>
      </c>
      <c r="J54" s="419"/>
      <c r="K54" s="420"/>
      <c r="L54" s="421" t="str">
        <f>IF(L55="","",IF(L55&gt;N55,"○",IF(L55=N55,"△","×")))</f>
        <v>×</v>
      </c>
      <c r="M54" s="419"/>
      <c r="N54" s="420"/>
      <c r="O54" s="405">
        <f>COUNTIF(C54:N55,"○")</f>
        <v>1</v>
      </c>
      <c r="P54" s="397">
        <f>COUNTIF(C54:N55,"×")</f>
        <v>2</v>
      </c>
      <c r="Q54" s="392">
        <f>COUNTIF(C54:N55,"△")</f>
        <v>0</v>
      </c>
      <c r="R54" s="402">
        <f>Q54*1+O54*3</f>
        <v>3</v>
      </c>
      <c r="S54" s="397">
        <f>SUM(C55,I55,L55)</f>
        <v>2</v>
      </c>
      <c r="T54" s="397">
        <f>SUM(E55,K55,N55)</f>
        <v>14</v>
      </c>
      <c r="U54" s="392">
        <f>S54-T54</f>
        <v>-12</v>
      </c>
      <c r="V54" s="383">
        <v>3</v>
      </c>
    </row>
    <row r="55" spans="2:22" ht="12.75" customHeight="1">
      <c r="B55" s="410"/>
      <c r="C55" s="62">
        <f>IF(H53="","",H53)</f>
        <v>0</v>
      </c>
      <c r="D55" s="63" t="s">
        <v>98</v>
      </c>
      <c r="E55" s="64">
        <f>IF(F53="","",F53)</f>
        <v>8</v>
      </c>
      <c r="F55" s="371"/>
      <c r="G55" s="372"/>
      <c r="H55" s="373"/>
      <c r="I55" s="60">
        <v>1</v>
      </c>
      <c r="J55" s="61" t="s">
        <v>98</v>
      </c>
      <c r="K55" s="60">
        <v>0</v>
      </c>
      <c r="L55" s="60">
        <v>1</v>
      </c>
      <c r="M55" s="61" t="s">
        <v>98</v>
      </c>
      <c r="N55" s="60">
        <v>6</v>
      </c>
      <c r="O55" s="405"/>
      <c r="P55" s="397"/>
      <c r="Q55" s="392"/>
      <c r="R55" s="402"/>
      <c r="S55" s="397"/>
      <c r="T55" s="397"/>
      <c r="U55" s="392"/>
      <c r="V55" s="383"/>
    </row>
    <row r="56" spans="2:22" ht="12.75" customHeight="1">
      <c r="B56" s="408" t="str">
        <f>I51</f>
        <v>安倍口足久保</v>
      </c>
      <c r="C56" s="418" t="str">
        <f>IF(C57="","",IF(C57&gt;E57,"○",IF(C57=E57,"△","×")))</f>
        <v>×</v>
      </c>
      <c r="D56" s="419"/>
      <c r="E56" s="420"/>
      <c r="F56" s="421" t="str">
        <f>IF(F57="","",IF(F57&gt;H57,"○",IF(F57=H57,"△","×")))</f>
        <v>×</v>
      </c>
      <c r="G56" s="419"/>
      <c r="H56" s="420"/>
      <c r="I56" s="359"/>
      <c r="J56" s="360"/>
      <c r="K56" s="361"/>
      <c r="L56" s="421" t="str">
        <f>IF(L57="","",IF(L57&gt;N57,"○",IF(L57=N57,"△","×")))</f>
        <v>×</v>
      </c>
      <c r="M56" s="419"/>
      <c r="N56" s="420"/>
      <c r="O56" s="405">
        <f>COUNTIF(C56:N57,"○")</f>
        <v>0</v>
      </c>
      <c r="P56" s="397">
        <f>COUNTIF(C56:N57,"×")</f>
        <v>3</v>
      </c>
      <c r="Q56" s="392">
        <f>COUNTIF(C56:N57,"△")</f>
        <v>0</v>
      </c>
      <c r="R56" s="402">
        <f>Q56*1+O56*3</f>
        <v>0</v>
      </c>
      <c r="S56" s="397">
        <f>SUM(C57,F57,L57)</f>
        <v>1</v>
      </c>
      <c r="T56" s="397">
        <f>SUM(E57,H57,N57)</f>
        <v>14</v>
      </c>
      <c r="U56" s="392">
        <f>S56-T56</f>
        <v>-13</v>
      </c>
      <c r="V56" s="383">
        <v>4</v>
      </c>
    </row>
    <row r="57" spans="2:22" ht="12.75" customHeight="1">
      <c r="B57" s="408"/>
      <c r="C57" s="65">
        <f>IF(K53="","",K53)</f>
        <v>0</v>
      </c>
      <c r="D57" s="61" t="s">
        <v>98</v>
      </c>
      <c r="E57" s="60">
        <f>IF(I53="","",I53)</f>
        <v>8</v>
      </c>
      <c r="F57" s="60">
        <f>IF(K55="","",K55)</f>
        <v>0</v>
      </c>
      <c r="G57" s="61" t="s">
        <v>98</v>
      </c>
      <c r="H57" s="60">
        <f>IF(I55="","",I55)</f>
        <v>1</v>
      </c>
      <c r="I57" s="371"/>
      <c r="J57" s="372"/>
      <c r="K57" s="373"/>
      <c r="L57" s="60">
        <v>1</v>
      </c>
      <c r="M57" s="61" t="s">
        <v>98</v>
      </c>
      <c r="N57" s="60">
        <v>5</v>
      </c>
      <c r="O57" s="405"/>
      <c r="P57" s="397"/>
      <c r="Q57" s="392"/>
      <c r="R57" s="399"/>
      <c r="S57" s="395"/>
      <c r="T57" s="395"/>
      <c r="U57" s="389"/>
      <c r="V57" s="383"/>
    </row>
    <row r="58" spans="2:22" ht="12.75" customHeight="1">
      <c r="B58" s="408" t="str">
        <f>L51</f>
        <v>フォンテボリスタ</v>
      </c>
      <c r="C58" s="418" t="str">
        <f>IF(C59="","",IF(C59&gt;E59,"○",IF(C59=E59,"△","×")))</f>
        <v>×</v>
      </c>
      <c r="D58" s="419"/>
      <c r="E58" s="420"/>
      <c r="F58" s="421" t="str">
        <f>IF(F59="","",IF(F59&gt;H59,"○",IF(F59=H59,"△","×")))</f>
        <v>○</v>
      </c>
      <c r="G58" s="419"/>
      <c r="H58" s="420"/>
      <c r="I58" s="421" t="str">
        <f>IF(I59="","",IF(I59&gt;K59,"○",IF(I59=K59,"△","×")))</f>
        <v>○</v>
      </c>
      <c r="J58" s="419"/>
      <c r="K58" s="420"/>
      <c r="L58" s="359"/>
      <c r="M58" s="360"/>
      <c r="N58" s="361"/>
      <c r="O58" s="405">
        <f>COUNTIF(C58:N59,"○")</f>
        <v>2</v>
      </c>
      <c r="P58" s="397">
        <f>COUNTIF(C58:N59,"×")</f>
        <v>1</v>
      </c>
      <c r="Q58" s="392">
        <f>COUNTIF(C58:N59,"△")</f>
        <v>0</v>
      </c>
      <c r="R58" s="399">
        <f>Q58*1+O58*3</f>
        <v>6</v>
      </c>
      <c r="S58" s="395">
        <f>SUM(C59,F59,,I59)</f>
        <v>11</v>
      </c>
      <c r="T58" s="395">
        <f>SUM(E59,H59,K59)</f>
        <v>6</v>
      </c>
      <c r="U58" s="389">
        <f>S58-T58</f>
        <v>5</v>
      </c>
      <c r="V58" s="382">
        <v>2</v>
      </c>
    </row>
    <row r="59" spans="2:22" ht="12.75" customHeight="1" thickBot="1">
      <c r="B59" s="409"/>
      <c r="C59" s="66">
        <f>IF(N53="","",N53)</f>
        <v>0</v>
      </c>
      <c r="D59" s="67" t="s">
        <v>98</v>
      </c>
      <c r="E59" s="68">
        <f>IF(L53="","",L53)</f>
        <v>4</v>
      </c>
      <c r="F59" s="68">
        <f>IF(N55="","",N55)</f>
        <v>6</v>
      </c>
      <c r="G59" s="67" t="s">
        <v>98</v>
      </c>
      <c r="H59" s="68">
        <f>IF(L55="","",L55)</f>
        <v>1</v>
      </c>
      <c r="I59" s="68">
        <f>IF(N57="","",N57)</f>
        <v>5</v>
      </c>
      <c r="J59" s="67" t="s">
        <v>98</v>
      </c>
      <c r="K59" s="68">
        <f>IF(L57="","",L57)</f>
        <v>1</v>
      </c>
      <c r="L59" s="362"/>
      <c r="M59" s="363"/>
      <c r="N59" s="364"/>
      <c r="O59" s="406"/>
      <c r="P59" s="404"/>
      <c r="Q59" s="403"/>
      <c r="R59" s="400"/>
      <c r="S59" s="396"/>
      <c r="T59" s="396"/>
      <c r="U59" s="390"/>
      <c r="V59" s="385"/>
    </row>
    <row r="60" spans="2:22" ht="12.75" customHeight="1">
      <c r="B60" s="125"/>
      <c r="C60" s="126"/>
      <c r="D60" s="125"/>
      <c r="E60" s="126"/>
      <c r="F60" s="126"/>
      <c r="G60" s="125"/>
      <c r="H60" s="126"/>
      <c r="I60" s="126"/>
      <c r="J60" s="125"/>
      <c r="K60" s="126"/>
      <c r="L60" s="125"/>
      <c r="M60" s="125"/>
      <c r="N60" s="125"/>
      <c r="O60" s="71"/>
      <c r="P60" s="71"/>
      <c r="Q60" s="71"/>
      <c r="R60" s="128"/>
      <c r="S60" s="71"/>
      <c r="T60" s="71"/>
      <c r="U60" s="71"/>
      <c r="V60" s="127"/>
    </row>
    <row r="61" spans="2:22" ht="12.75" customHeight="1">
      <c r="B61" s="125"/>
      <c r="C61" s="126"/>
      <c r="D61" s="125"/>
      <c r="E61" s="126"/>
      <c r="F61" s="126"/>
      <c r="G61" s="125"/>
      <c r="H61" s="126"/>
      <c r="I61" s="126"/>
      <c r="J61" s="125"/>
      <c r="K61" s="126"/>
      <c r="L61" s="125"/>
      <c r="M61" s="125"/>
      <c r="N61" s="125"/>
      <c r="O61" s="71"/>
      <c r="P61" s="71"/>
      <c r="Q61" s="71"/>
      <c r="R61" s="128"/>
      <c r="S61" s="71"/>
      <c r="T61" s="71"/>
      <c r="U61" s="71"/>
      <c r="V61" s="127"/>
    </row>
    <row r="62" spans="2:22" ht="12.75" customHeight="1">
      <c r="B62" s="125"/>
      <c r="C62" s="126"/>
      <c r="D62" s="125"/>
      <c r="E62" s="126"/>
      <c r="F62" s="126"/>
      <c r="G62" s="125"/>
      <c r="H62" s="126"/>
      <c r="I62" s="126"/>
      <c r="J62" s="125"/>
      <c r="K62" s="126"/>
      <c r="L62" s="125"/>
      <c r="M62" s="125"/>
      <c r="N62" s="125"/>
      <c r="O62" s="71"/>
      <c r="P62" s="71"/>
      <c r="Q62" s="71"/>
      <c r="R62" s="128"/>
      <c r="S62" s="71"/>
      <c r="T62" s="71"/>
      <c r="U62" s="71"/>
      <c r="V62" s="127"/>
    </row>
    <row r="63" spans="2:22" ht="12.75" customHeight="1">
      <c r="B63" s="125"/>
      <c r="C63" s="126"/>
      <c r="D63" s="125"/>
      <c r="E63" s="126"/>
      <c r="F63" s="126"/>
      <c r="G63" s="125"/>
      <c r="H63" s="126"/>
      <c r="I63" s="126"/>
      <c r="J63" s="125"/>
      <c r="K63" s="126"/>
      <c r="L63" s="125"/>
      <c r="M63" s="125"/>
      <c r="N63" s="125"/>
      <c r="O63" s="71"/>
      <c r="P63" s="71"/>
      <c r="Q63" s="71"/>
      <c r="R63" s="128"/>
      <c r="S63" s="71"/>
      <c r="T63" s="71"/>
      <c r="U63" s="71"/>
      <c r="V63" s="127"/>
    </row>
  </sheetData>
  <sheetProtection/>
  <mergeCells count="289">
    <mergeCell ref="B2:V2"/>
    <mergeCell ref="B3:V3"/>
    <mergeCell ref="B4:V4"/>
    <mergeCell ref="S5:U5"/>
    <mergeCell ref="B6:H6"/>
    <mergeCell ref="C7:E7"/>
    <mergeCell ref="F7:H7"/>
    <mergeCell ref="I7:K7"/>
    <mergeCell ref="L7:N7"/>
    <mergeCell ref="F8:H8"/>
    <mergeCell ref="I8:K8"/>
    <mergeCell ref="L8:N8"/>
    <mergeCell ref="C10:E10"/>
    <mergeCell ref="I10:K10"/>
    <mergeCell ref="L10:N10"/>
    <mergeCell ref="C12:E12"/>
    <mergeCell ref="F12:H12"/>
    <mergeCell ref="L12:N12"/>
    <mergeCell ref="C14:E14"/>
    <mergeCell ref="F14:H14"/>
    <mergeCell ref="I14:K14"/>
    <mergeCell ref="I21:K21"/>
    <mergeCell ref="L21:N21"/>
    <mergeCell ref="C23:E23"/>
    <mergeCell ref="F23:H23"/>
    <mergeCell ref="L23:N23"/>
    <mergeCell ref="I18:K18"/>
    <mergeCell ref="L18:N18"/>
    <mergeCell ref="F19:H19"/>
    <mergeCell ref="I19:K19"/>
    <mergeCell ref="L19:N19"/>
    <mergeCell ref="C25:E25"/>
    <mergeCell ref="F25:H25"/>
    <mergeCell ref="I25:K25"/>
    <mergeCell ref="B28:H28"/>
    <mergeCell ref="C29:E29"/>
    <mergeCell ref="F29:H29"/>
    <mergeCell ref="I29:K29"/>
    <mergeCell ref="L29:N29"/>
    <mergeCell ref="F30:H30"/>
    <mergeCell ref="I30:K30"/>
    <mergeCell ref="L30:N30"/>
    <mergeCell ref="C32:E32"/>
    <mergeCell ref="I32:K32"/>
    <mergeCell ref="L32:N32"/>
    <mergeCell ref="C34:E34"/>
    <mergeCell ref="F34:H34"/>
    <mergeCell ref="L34:N34"/>
    <mergeCell ref="C36:E36"/>
    <mergeCell ref="F36:H36"/>
    <mergeCell ref="I36:K36"/>
    <mergeCell ref="I34:K35"/>
    <mergeCell ref="B39:H39"/>
    <mergeCell ref="C40:E40"/>
    <mergeCell ref="F40:H40"/>
    <mergeCell ref="I40:K40"/>
    <mergeCell ref="L40:N40"/>
    <mergeCell ref="F41:H41"/>
    <mergeCell ref="I41:K41"/>
    <mergeCell ref="L41:N41"/>
    <mergeCell ref="B41:B42"/>
    <mergeCell ref="C41:E42"/>
    <mergeCell ref="I51:K51"/>
    <mergeCell ref="C43:E43"/>
    <mergeCell ref="I43:K43"/>
    <mergeCell ref="L43:N43"/>
    <mergeCell ref="C45:E45"/>
    <mergeCell ref="F45:H45"/>
    <mergeCell ref="L45:N45"/>
    <mergeCell ref="F43:H44"/>
    <mergeCell ref="I45:K46"/>
    <mergeCell ref="L52:N52"/>
    <mergeCell ref="C54:E54"/>
    <mergeCell ref="I54:K54"/>
    <mergeCell ref="L54:N54"/>
    <mergeCell ref="C47:E47"/>
    <mergeCell ref="F47:H47"/>
    <mergeCell ref="I47:K47"/>
    <mergeCell ref="B50:H50"/>
    <mergeCell ref="C51:E51"/>
    <mergeCell ref="F51:H51"/>
    <mergeCell ref="C56:E56"/>
    <mergeCell ref="F56:H56"/>
    <mergeCell ref="L56:N56"/>
    <mergeCell ref="C58:E58"/>
    <mergeCell ref="F58:H58"/>
    <mergeCell ref="I58:K58"/>
    <mergeCell ref="I56:K57"/>
    <mergeCell ref="L58:N59"/>
    <mergeCell ref="B8:B9"/>
    <mergeCell ref="B10:B11"/>
    <mergeCell ref="B12:B13"/>
    <mergeCell ref="B14:B15"/>
    <mergeCell ref="B19:B20"/>
    <mergeCell ref="B21:B22"/>
    <mergeCell ref="B17:H17"/>
    <mergeCell ref="C18:E18"/>
    <mergeCell ref="F18:H18"/>
    <mergeCell ref="C21:E21"/>
    <mergeCell ref="B23:B24"/>
    <mergeCell ref="B25:B26"/>
    <mergeCell ref="B30:B31"/>
    <mergeCell ref="B32:B33"/>
    <mergeCell ref="B34:B35"/>
    <mergeCell ref="B36:B37"/>
    <mergeCell ref="B43:B44"/>
    <mergeCell ref="B45:B46"/>
    <mergeCell ref="B47:B48"/>
    <mergeCell ref="B52:B53"/>
    <mergeCell ref="B54:B55"/>
    <mergeCell ref="B56:B57"/>
    <mergeCell ref="B58:B59"/>
    <mergeCell ref="O8:O9"/>
    <mergeCell ref="O10:O11"/>
    <mergeCell ref="O12:O13"/>
    <mergeCell ref="O14:O15"/>
    <mergeCell ref="O19:O20"/>
    <mergeCell ref="O21:O22"/>
    <mergeCell ref="O23:O24"/>
    <mergeCell ref="O25:O26"/>
    <mergeCell ref="O30:O31"/>
    <mergeCell ref="O32:O33"/>
    <mergeCell ref="O34:O35"/>
    <mergeCell ref="O36:O37"/>
    <mergeCell ref="O41:O42"/>
    <mergeCell ref="O43:O44"/>
    <mergeCell ref="O45:O46"/>
    <mergeCell ref="O47:O48"/>
    <mergeCell ref="O52:O53"/>
    <mergeCell ref="O54:O55"/>
    <mergeCell ref="O56:O57"/>
    <mergeCell ref="O58:O59"/>
    <mergeCell ref="P8:P9"/>
    <mergeCell ref="P10:P11"/>
    <mergeCell ref="P12:P13"/>
    <mergeCell ref="P14:P15"/>
    <mergeCell ref="P19:P20"/>
    <mergeCell ref="P21:P22"/>
    <mergeCell ref="P23:P24"/>
    <mergeCell ref="P25:P26"/>
    <mergeCell ref="P30:P31"/>
    <mergeCell ref="P32:P33"/>
    <mergeCell ref="P34:P35"/>
    <mergeCell ref="P36:P37"/>
    <mergeCell ref="P41:P42"/>
    <mergeCell ref="P43:P44"/>
    <mergeCell ref="P45:P46"/>
    <mergeCell ref="P47:P48"/>
    <mergeCell ref="P52:P53"/>
    <mergeCell ref="P54:P55"/>
    <mergeCell ref="P56:P57"/>
    <mergeCell ref="P58:P59"/>
    <mergeCell ref="Q8:Q9"/>
    <mergeCell ref="Q10:Q11"/>
    <mergeCell ref="Q12:Q13"/>
    <mergeCell ref="Q14:Q15"/>
    <mergeCell ref="Q19:Q20"/>
    <mergeCell ref="Q21:Q22"/>
    <mergeCell ref="Q23:Q24"/>
    <mergeCell ref="Q25:Q26"/>
    <mergeCell ref="Q30:Q31"/>
    <mergeCell ref="Q32:Q33"/>
    <mergeCell ref="Q34:Q35"/>
    <mergeCell ref="Q36:Q37"/>
    <mergeCell ref="Q41:Q42"/>
    <mergeCell ref="Q43:Q44"/>
    <mergeCell ref="Q45:Q46"/>
    <mergeCell ref="Q47:Q48"/>
    <mergeCell ref="Q52:Q53"/>
    <mergeCell ref="Q54:Q55"/>
    <mergeCell ref="Q56:Q57"/>
    <mergeCell ref="Q58:Q59"/>
    <mergeCell ref="R8:R9"/>
    <mergeCell ref="R10:R11"/>
    <mergeCell ref="R12:R13"/>
    <mergeCell ref="R14:R15"/>
    <mergeCell ref="R19:R20"/>
    <mergeCell ref="R21:R22"/>
    <mergeCell ref="R23:R24"/>
    <mergeCell ref="R25:R26"/>
    <mergeCell ref="R30:R31"/>
    <mergeCell ref="R32:R33"/>
    <mergeCell ref="R34:R35"/>
    <mergeCell ref="R36:R37"/>
    <mergeCell ref="R41:R42"/>
    <mergeCell ref="R43:R44"/>
    <mergeCell ref="R45:R46"/>
    <mergeCell ref="R47:R48"/>
    <mergeCell ref="R52:R53"/>
    <mergeCell ref="R54:R55"/>
    <mergeCell ref="R56:R57"/>
    <mergeCell ref="R58:R59"/>
    <mergeCell ref="S8:S9"/>
    <mergeCell ref="S10:S11"/>
    <mergeCell ref="S12:S13"/>
    <mergeCell ref="S14:S15"/>
    <mergeCell ref="S19:S20"/>
    <mergeCell ref="S21:S22"/>
    <mergeCell ref="S23:S24"/>
    <mergeCell ref="S25:S26"/>
    <mergeCell ref="S30:S31"/>
    <mergeCell ref="S32:S33"/>
    <mergeCell ref="S34:S35"/>
    <mergeCell ref="S36:S37"/>
    <mergeCell ref="S41:S42"/>
    <mergeCell ref="S43:S44"/>
    <mergeCell ref="S45:S46"/>
    <mergeCell ref="S47:S48"/>
    <mergeCell ref="S52:S53"/>
    <mergeCell ref="S54:S55"/>
    <mergeCell ref="S56:S57"/>
    <mergeCell ref="S58:S59"/>
    <mergeCell ref="T8:T9"/>
    <mergeCell ref="T10:T11"/>
    <mergeCell ref="T12:T13"/>
    <mergeCell ref="T14:T15"/>
    <mergeCell ref="T19:T20"/>
    <mergeCell ref="T21:T22"/>
    <mergeCell ref="T23:T24"/>
    <mergeCell ref="T25:T26"/>
    <mergeCell ref="T30:T31"/>
    <mergeCell ref="T32:T33"/>
    <mergeCell ref="T34:T35"/>
    <mergeCell ref="T36:T37"/>
    <mergeCell ref="T41:T42"/>
    <mergeCell ref="T43:T44"/>
    <mergeCell ref="T45:T46"/>
    <mergeCell ref="T47:T48"/>
    <mergeCell ref="T52:T53"/>
    <mergeCell ref="T54:T55"/>
    <mergeCell ref="T56:T57"/>
    <mergeCell ref="T58:T59"/>
    <mergeCell ref="U8:U9"/>
    <mergeCell ref="U10:U11"/>
    <mergeCell ref="U12:U13"/>
    <mergeCell ref="U14:U15"/>
    <mergeCell ref="U19:U20"/>
    <mergeCell ref="U21:U22"/>
    <mergeCell ref="U23:U24"/>
    <mergeCell ref="U25:U26"/>
    <mergeCell ref="U30:U31"/>
    <mergeCell ref="U32:U33"/>
    <mergeCell ref="U34:U35"/>
    <mergeCell ref="U36:U37"/>
    <mergeCell ref="U41:U42"/>
    <mergeCell ref="U43:U44"/>
    <mergeCell ref="U45:U46"/>
    <mergeCell ref="U47:U48"/>
    <mergeCell ref="U52:U53"/>
    <mergeCell ref="U54:U55"/>
    <mergeCell ref="U56:U57"/>
    <mergeCell ref="U58:U59"/>
    <mergeCell ref="V8:V9"/>
    <mergeCell ref="V10:V11"/>
    <mergeCell ref="V12:V13"/>
    <mergeCell ref="V14:V15"/>
    <mergeCell ref="V19:V20"/>
    <mergeCell ref="V21:V22"/>
    <mergeCell ref="V23:V24"/>
    <mergeCell ref="V25:V26"/>
    <mergeCell ref="V30:V31"/>
    <mergeCell ref="V32:V33"/>
    <mergeCell ref="V34:V35"/>
    <mergeCell ref="V36:V37"/>
    <mergeCell ref="V41:V42"/>
    <mergeCell ref="V43:V44"/>
    <mergeCell ref="V45:V46"/>
    <mergeCell ref="V47:V48"/>
    <mergeCell ref="V52:V53"/>
    <mergeCell ref="V54:V55"/>
    <mergeCell ref="V56:V57"/>
    <mergeCell ref="V58:V59"/>
    <mergeCell ref="C8:E9"/>
    <mergeCell ref="F10:H11"/>
    <mergeCell ref="I12:K13"/>
    <mergeCell ref="L14:N15"/>
    <mergeCell ref="C19:E20"/>
    <mergeCell ref="F21:H22"/>
    <mergeCell ref="I23:K24"/>
    <mergeCell ref="L25:N26"/>
    <mergeCell ref="C30:E31"/>
    <mergeCell ref="F32:H33"/>
    <mergeCell ref="L47:N48"/>
    <mergeCell ref="C52:E53"/>
    <mergeCell ref="F54:H55"/>
    <mergeCell ref="L36:N37"/>
    <mergeCell ref="L51:N51"/>
    <mergeCell ref="F52:H52"/>
    <mergeCell ref="I52:K52"/>
  </mergeCells>
  <printOptions horizontalCentered="1"/>
  <pageMargins left="0.4326388888888889" right="0.39305555555555555" top="0.6798611111111111" bottom="0.55" header="0.55" footer="0.4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41"/>
  <sheetViews>
    <sheetView zoomScale="75" zoomScaleNormal="75" zoomScalePageLayoutView="0" workbookViewId="0" topLeftCell="A23">
      <selection activeCell="N28" sqref="N28"/>
    </sheetView>
  </sheetViews>
  <sheetFormatPr defaultColWidth="9" defaultRowHeight="15"/>
  <cols>
    <col min="1" max="1" width="2.19921875" style="3" customWidth="1"/>
    <col min="2" max="2" width="3.59765625" style="5" customWidth="1"/>
    <col min="3" max="3" width="6.59765625" style="3" customWidth="1"/>
    <col min="4" max="4" width="4.3984375" style="3" customWidth="1"/>
    <col min="5" max="5" width="13.59765625" style="5" customWidth="1"/>
    <col min="6" max="6" width="5.09765625" style="3" customWidth="1"/>
    <col min="7" max="7" width="4.59765625" style="5" customWidth="1"/>
    <col min="8" max="8" width="5.09765625" style="5" customWidth="1"/>
    <col min="9" max="9" width="13.59765625" style="5" customWidth="1"/>
    <col min="10" max="10" width="8.59765625" style="3" customWidth="1"/>
    <col min="11" max="12" width="8.59765625" style="5" customWidth="1"/>
    <col min="13" max="13" width="5.69921875" style="5" customWidth="1"/>
  </cols>
  <sheetData>
    <row r="2" spans="2:13" ht="31.5" customHeight="1">
      <c r="B2" s="353" t="s">
        <v>55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2"/>
    </row>
    <row r="3" spans="2:13" ht="24" customHeight="1">
      <c r="B3" s="353" t="s">
        <v>103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"/>
    </row>
    <row r="4" spans="2:256" ht="12" customHeight="1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2:13" ht="22.5" customHeight="1">
      <c r="B5" s="355" t="s">
        <v>104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4"/>
    </row>
    <row r="6" spans="2:12" ht="15.75" customHeight="1">
      <c r="B6" s="9"/>
      <c r="C6" s="9"/>
      <c r="D6" s="9"/>
      <c r="E6" s="6"/>
      <c r="F6" s="9"/>
      <c r="G6" s="9"/>
      <c r="H6" s="7"/>
      <c r="I6" s="8"/>
      <c r="J6" s="8"/>
      <c r="K6" s="8"/>
      <c r="L6" s="8"/>
    </row>
    <row r="7" spans="2:12" ht="22.5" customHeight="1">
      <c r="B7" s="357" t="s">
        <v>57</v>
      </c>
      <c r="C7" s="429"/>
      <c r="D7" s="429"/>
      <c r="E7" s="429"/>
      <c r="F7" s="429"/>
      <c r="G7" s="429"/>
      <c r="H7" s="429"/>
      <c r="I7" s="429"/>
      <c r="J7" s="429"/>
      <c r="K7" s="429"/>
      <c r="L7" s="430"/>
    </row>
    <row r="8" spans="2:12" ht="22.5" customHeight="1">
      <c r="B8" s="10"/>
      <c r="C8" s="10" t="s">
        <v>58</v>
      </c>
      <c r="D8" s="10" t="s">
        <v>59</v>
      </c>
      <c r="E8" s="11" t="s">
        <v>60</v>
      </c>
      <c r="F8" s="349" t="s">
        <v>61</v>
      </c>
      <c r="G8" s="349"/>
      <c r="H8" s="350"/>
      <c r="I8" s="11" t="s">
        <v>60</v>
      </c>
      <c r="J8" s="12" t="s">
        <v>62</v>
      </c>
      <c r="K8" s="351" t="s">
        <v>63</v>
      </c>
      <c r="L8" s="352"/>
    </row>
    <row r="9" spans="2:12" ht="22.5" customHeight="1">
      <c r="B9" s="20" t="s">
        <v>64</v>
      </c>
      <c r="C9" s="19">
        <v>0.3888888888888889</v>
      </c>
      <c r="D9" s="78" t="s">
        <v>41</v>
      </c>
      <c r="E9" s="226" t="str">
        <f>'試合方法'!D28</f>
        <v>Qualita</v>
      </c>
      <c r="F9" s="225"/>
      <c r="G9" s="224" t="s">
        <v>65</v>
      </c>
      <c r="H9" s="223"/>
      <c r="I9" s="222" t="str">
        <f>'試合方法'!E28</f>
        <v>ピュアFC</v>
      </c>
      <c r="J9" s="112" t="str">
        <f>I9</f>
        <v>ピュアFC</v>
      </c>
      <c r="K9" s="144" t="str">
        <f>E11</f>
        <v>Vivace</v>
      </c>
      <c r="L9" s="288" t="str">
        <f>E10</f>
        <v>ピュアFA</v>
      </c>
    </row>
    <row r="10" spans="2:12" ht="22.5" customHeight="1">
      <c r="B10" s="14" t="s">
        <v>66</v>
      </c>
      <c r="C10" s="13">
        <v>0.40625</v>
      </c>
      <c r="D10" s="14" t="s">
        <v>105</v>
      </c>
      <c r="E10" s="216" t="str">
        <f>'試合方法'!F28</f>
        <v>ピュアFA</v>
      </c>
      <c r="F10" s="219"/>
      <c r="G10" s="218" t="s">
        <v>65</v>
      </c>
      <c r="H10" s="217"/>
      <c r="I10" s="221" t="str">
        <f>'試合方法'!G28</f>
        <v>PIVO・DOIS</v>
      </c>
      <c r="J10" s="111" t="str">
        <f aca="true" t="shared" si="0" ref="J10:J18">J9</f>
        <v>ピュアFC</v>
      </c>
      <c r="K10" s="122" t="str">
        <f>E9</f>
        <v>Qualita</v>
      </c>
      <c r="L10" s="122" t="str">
        <f>I9</f>
        <v>ピュアFC</v>
      </c>
    </row>
    <row r="11" spans="2:12" ht="22.5" customHeight="1">
      <c r="B11" s="14" t="s">
        <v>67</v>
      </c>
      <c r="C11" s="13">
        <v>0.4236111111111111</v>
      </c>
      <c r="D11" s="14" t="s">
        <v>105</v>
      </c>
      <c r="E11" s="216" t="str">
        <f>'試合方法'!H28</f>
        <v>Vivace</v>
      </c>
      <c r="F11" s="219"/>
      <c r="G11" s="218" t="s">
        <v>65</v>
      </c>
      <c r="H11" s="217"/>
      <c r="I11" s="221" t="str">
        <f>E9</f>
        <v>Qualita</v>
      </c>
      <c r="J11" s="111" t="str">
        <f t="shared" si="0"/>
        <v>ピュアFC</v>
      </c>
      <c r="K11" s="143" t="str">
        <f>E12</f>
        <v>ピュアFC</v>
      </c>
      <c r="L11" s="143" t="str">
        <f>I10</f>
        <v>PIVO・DOIS</v>
      </c>
    </row>
    <row r="12" spans="2:12" ht="22.5" customHeight="1">
      <c r="B12" s="150" t="s">
        <v>68</v>
      </c>
      <c r="C12" s="151">
        <v>0.4409722222222222</v>
      </c>
      <c r="D12" s="150" t="s">
        <v>105</v>
      </c>
      <c r="E12" s="215" t="str">
        <f>I9</f>
        <v>ピュアFC</v>
      </c>
      <c r="F12" s="214"/>
      <c r="G12" s="213" t="s">
        <v>65</v>
      </c>
      <c r="H12" s="212"/>
      <c r="I12" s="211" t="str">
        <f>E10</f>
        <v>ピュアFA</v>
      </c>
      <c r="J12" s="145" t="str">
        <f t="shared" si="0"/>
        <v>ピュアFC</v>
      </c>
      <c r="K12" s="143" t="str">
        <f>E11</f>
        <v>Vivace</v>
      </c>
      <c r="L12" s="143" t="str">
        <f>E13</f>
        <v>PIVO・DOIS</v>
      </c>
    </row>
    <row r="13" spans="2:12" ht="22.5" customHeight="1">
      <c r="B13" s="16" t="s">
        <v>69</v>
      </c>
      <c r="C13" s="15">
        <v>0.4583333333333333</v>
      </c>
      <c r="D13" s="16" t="s">
        <v>105</v>
      </c>
      <c r="E13" s="243" t="str">
        <f>I10</f>
        <v>PIVO・DOIS</v>
      </c>
      <c r="F13" s="242"/>
      <c r="G13" s="241" t="s">
        <v>65</v>
      </c>
      <c r="H13" s="240"/>
      <c r="I13" s="243" t="str">
        <f>E11</f>
        <v>Vivace</v>
      </c>
      <c r="J13" s="121" t="str">
        <f t="shared" si="0"/>
        <v>ピュアFC</v>
      </c>
      <c r="K13" s="141" t="str">
        <f>E14</f>
        <v>Qualita</v>
      </c>
      <c r="L13" s="141" t="str">
        <f>I12</f>
        <v>ピュアFA</v>
      </c>
    </row>
    <row r="14" spans="2:12" ht="22.5" customHeight="1">
      <c r="B14" s="27" t="s">
        <v>70</v>
      </c>
      <c r="C14" s="26">
        <v>0.4756944444444444</v>
      </c>
      <c r="D14" s="27" t="s">
        <v>105</v>
      </c>
      <c r="E14" s="210" t="str">
        <f>E9</f>
        <v>Qualita</v>
      </c>
      <c r="F14" s="209"/>
      <c r="G14" s="208" t="s">
        <v>65</v>
      </c>
      <c r="H14" s="207"/>
      <c r="I14" s="206" t="str">
        <f>E10</f>
        <v>ピュアFA</v>
      </c>
      <c r="J14" s="124" t="str">
        <f>'Ｕ９-2（決１）'!I18</f>
        <v>Vivace</v>
      </c>
      <c r="K14" s="142" t="str">
        <f>E12</f>
        <v>ピュアFC</v>
      </c>
      <c r="L14" s="142" t="str">
        <f>I13</f>
        <v>Vivace</v>
      </c>
    </row>
    <row r="15" spans="2:12" ht="22.5" customHeight="1">
      <c r="B15" s="14" t="s">
        <v>71</v>
      </c>
      <c r="C15" s="13">
        <v>0.4930555555555556</v>
      </c>
      <c r="D15" s="14" t="s">
        <v>105</v>
      </c>
      <c r="E15" s="220" t="str">
        <f>I9</f>
        <v>ピュアFC</v>
      </c>
      <c r="F15" s="219"/>
      <c r="G15" s="218" t="s">
        <v>65</v>
      </c>
      <c r="H15" s="217"/>
      <c r="I15" s="216" t="str">
        <f>I10</f>
        <v>PIVO・DOIS</v>
      </c>
      <c r="J15" s="111" t="str">
        <f t="shared" si="0"/>
        <v>Vivace</v>
      </c>
      <c r="K15" s="122" t="str">
        <f>E17</f>
        <v>Qualita</v>
      </c>
      <c r="L15" s="122" t="str">
        <f>I16</f>
        <v>ピュアFA</v>
      </c>
    </row>
    <row r="16" spans="2:12" ht="22.5" customHeight="1">
      <c r="B16" s="150" t="s">
        <v>72</v>
      </c>
      <c r="C16" s="158">
        <v>0.5104166666666666</v>
      </c>
      <c r="D16" s="150" t="s">
        <v>105</v>
      </c>
      <c r="E16" s="215" t="str">
        <f>E11</f>
        <v>Vivace</v>
      </c>
      <c r="F16" s="214"/>
      <c r="G16" s="213" t="s">
        <v>65</v>
      </c>
      <c r="H16" s="212"/>
      <c r="I16" s="211" t="str">
        <f>I12</f>
        <v>ピュアFA</v>
      </c>
      <c r="J16" s="145" t="str">
        <f t="shared" si="0"/>
        <v>Vivace</v>
      </c>
      <c r="K16" s="143" t="str">
        <f>E15</f>
        <v>ピュアFC</v>
      </c>
      <c r="L16" s="143" t="str">
        <f>I15</f>
        <v>PIVO・DOIS</v>
      </c>
    </row>
    <row r="17" spans="2:12" ht="22.5" customHeight="1">
      <c r="B17" s="150" t="s">
        <v>73</v>
      </c>
      <c r="C17" s="151">
        <v>0.5277777777777778</v>
      </c>
      <c r="D17" s="150" t="s">
        <v>105</v>
      </c>
      <c r="E17" s="215" t="str">
        <f>I11</f>
        <v>Qualita</v>
      </c>
      <c r="F17" s="214"/>
      <c r="G17" s="213" t="s">
        <v>65</v>
      </c>
      <c r="H17" s="212"/>
      <c r="I17" s="211" t="str">
        <f>I10</f>
        <v>PIVO・DOIS</v>
      </c>
      <c r="J17" s="145" t="str">
        <f t="shared" si="0"/>
        <v>Vivace</v>
      </c>
      <c r="K17" s="143" t="str">
        <f>E16</f>
        <v>Vivace</v>
      </c>
      <c r="L17" s="143" t="str">
        <f>I16</f>
        <v>ピュアFA</v>
      </c>
    </row>
    <row r="18" spans="2:12" ht="22.5" customHeight="1">
      <c r="B18" s="16" t="s">
        <v>74</v>
      </c>
      <c r="C18" s="15">
        <v>0.5451388888888888</v>
      </c>
      <c r="D18" s="16" t="s">
        <v>105</v>
      </c>
      <c r="E18" s="294" t="str">
        <f>E15</f>
        <v>ピュアFC</v>
      </c>
      <c r="F18" s="242"/>
      <c r="G18" s="241" t="s">
        <v>65</v>
      </c>
      <c r="H18" s="240"/>
      <c r="I18" s="243" t="str">
        <f>E16</f>
        <v>Vivace</v>
      </c>
      <c r="J18" s="121" t="str">
        <f t="shared" si="0"/>
        <v>Vivace</v>
      </c>
      <c r="K18" s="141" t="str">
        <f>E17</f>
        <v>Qualita</v>
      </c>
      <c r="L18" s="141" t="str">
        <f>I17</f>
        <v>PIVO・DOIS</v>
      </c>
    </row>
    <row r="19" spans="2:12" ht="22.5" customHeight="1">
      <c r="B19" s="27" t="s">
        <v>75</v>
      </c>
      <c r="C19" s="26">
        <v>0.5625</v>
      </c>
      <c r="D19" s="27"/>
      <c r="E19" s="293" t="str">
        <f>'試合方法'!D35</f>
        <v>ア２位</v>
      </c>
      <c r="F19" s="292"/>
      <c r="G19" s="291" t="s">
        <v>65</v>
      </c>
      <c r="H19" s="290"/>
      <c r="I19" s="289" t="str">
        <f>'試合方法'!E35</f>
        <v>イ２位</v>
      </c>
      <c r="J19" s="124" t="str">
        <f>I19</f>
        <v>イ２位</v>
      </c>
      <c r="K19" s="142" t="s">
        <v>106</v>
      </c>
      <c r="L19" s="142" t="s">
        <v>106</v>
      </c>
    </row>
    <row r="20" spans="2:12" ht="22.5" customHeight="1">
      <c r="B20" s="14" t="s">
        <v>77</v>
      </c>
      <c r="C20" s="13">
        <v>0.579861111111111</v>
      </c>
      <c r="D20" s="14"/>
      <c r="E20" s="123" t="str">
        <f>'試合方法'!D36</f>
        <v>ア３位</v>
      </c>
      <c r="F20" s="81"/>
      <c r="G20" s="82" t="s">
        <v>65</v>
      </c>
      <c r="H20" s="83"/>
      <c r="I20" s="84" t="str">
        <f>'試合方法'!E36</f>
        <v>イ３位</v>
      </c>
      <c r="J20" s="111" t="str">
        <f>J19</f>
        <v>イ２位</v>
      </c>
      <c r="K20" s="122" t="s">
        <v>106</v>
      </c>
      <c r="L20" s="122" t="s">
        <v>106</v>
      </c>
    </row>
    <row r="21" spans="2:12" ht="22.5" customHeight="1">
      <c r="B21" s="154" t="s">
        <v>78</v>
      </c>
      <c r="C21" s="86">
        <v>0.5868055555555556</v>
      </c>
      <c r="D21" s="154"/>
      <c r="E21" s="287" t="str">
        <f>'試合方法'!D34</f>
        <v>ア１位</v>
      </c>
      <c r="F21" s="286"/>
      <c r="G21" s="285" t="s">
        <v>65</v>
      </c>
      <c r="H21" s="284"/>
      <c r="I21" s="283" t="str">
        <f>'試合方法'!E34</f>
        <v>イ１位</v>
      </c>
      <c r="J21" s="153" t="str">
        <f>J19</f>
        <v>イ２位</v>
      </c>
      <c r="K21" s="152" t="s">
        <v>106</v>
      </c>
      <c r="L21" s="152" t="s">
        <v>106</v>
      </c>
    </row>
    <row r="22" spans="2:12" ht="22.5" customHeight="1">
      <c r="B22" s="154"/>
      <c r="C22" s="86">
        <v>0.6041666666666666</v>
      </c>
      <c r="D22" s="251"/>
      <c r="E22" s="87"/>
      <c r="F22" s="426" t="s">
        <v>107</v>
      </c>
      <c r="G22" s="427"/>
      <c r="H22" s="428"/>
      <c r="I22" s="88"/>
      <c r="J22" s="153"/>
      <c r="K22" s="152"/>
      <c r="L22" s="152"/>
    </row>
    <row r="23" spans="5:10" ht="21.75" customHeight="1">
      <c r="E23" s="3"/>
      <c r="F23" s="5"/>
      <c r="I23" s="3"/>
      <c r="J23" s="5"/>
    </row>
    <row r="24" spans="5:12" ht="21.75" customHeight="1">
      <c r="E24" s="18"/>
      <c r="F24" s="17"/>
      <c r="G24" s="17"/>
      <c r="H24" s="17"/>
      <c r="I24" s="18"/>
      <c r="J24" s="18"/>
      <c r="K24" s="18"/>
      <c r="L24" s="18"/>
    </row>
    <row r="25" spans="2:256" ht="21.75" customHeight="1">
      <c r="B25" s="357" t="s">
        <v>81</v>
      </c>
      <c r="C25" s="429"/>
      <c r="D25" s="429"/>
      <c r="E25" s="429"/>
      <c r="F25" s="429"/>
      <c r="G25" s="429"/>
      <c r="H25" s="429"/>
      <c r="I25" s="429"/>
      <c r="J25" s="429"/>
      <c r="K25" s="429"/>
      <c r="L25" s="43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2:256" ht="22.5" customHeight="1">
      <c r="B26" s="10"/>
      <c r="C26" s="10" t="s">
        <v>58</v>
      </c>
      <c r="D26" s="10" t="s">
        <v>59</v>
      </c>
      <c r="E26" s="11" t="s">
        <v>60</v>
      </c>
      <c r="F26" s="349" t="s">
        <v>61</v>
      </c>
      <c r="G26" s="349"/>
      <c r="H26" s="350"/>
      <c r="I26" s="11" t="s">
        <v>60</v>
      </c>
      <c r="J26" s="12" t="s">
        <v>62</v>
      </c>
      <c r="K26" s="351" t="s">
        <v>63</v>
      </c>
      <c r="L26" s="35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2:256" ht="22.5" customHeight="1">
      <c r="B27" s="20" t="s">
        <v>64</v>
      </c>
      <c r="C27" s="19">
        <v>0.388888888888889</v>
      </c>
      <c r="D27" s="78" t="s">
        <v>42</v>
      </c>
      <c r="E27" s="239" t="str">
        <f>'試合方法'!D29</f>
        <v>SJFC</v>
      </c>
      <c r="F27" s="238"/>
      <c r="G27" s="237" t="s">
        <v>65</v>
      </c>
      <c r="H27" s="236"/>
      <c r="I27" s="235" t="str">
        <f>'試合方法'!E29</f>
        <v>PIVO・UN</v>
      </c>
      <c r="J27" s="112" t="str">
        <f>E27</f>
        <v>SJFC</v>
      </c>
      <c r="K27" s="144" t="str">
        <f>E29</f>
        <v>フォンテボリスタ</v>
      </c>
      <c r="L27" s="288" t="str">
        <f>E28</f>
        <v>ＳＥＮＡ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2:256" ht="22.5" customHeight="1">
      <c r="B28" s="14" t="s">
        <v>66</v>
      </c>
      <c r="C28" s="13">
        <v>0.40625</v>
      </c>
      <c r="D28" s="14" t="s">
        <v>105</v>
      </c>
      <c r="E28" s="43" t="str">
        <f>'試合方法'!F29</f>
        <v>ＳＥＮＡ</v>
      </c>
      <c r="F28" s="39"/>
      <c r="G28" s="41" t="s">
        <v>65</v>
      </c>
      <c r="H28" s="42"/>
      <c r="I28" s="118" t="str">
        <f>'試合方法'!G29</f>
        <v>KINOKO.jr</v>
      </c>
      <c r="J28" s="111" t="str">
        <f>J27</f>
        <v>SJFC</v>
      </c>
      <c r="K28" s="122" t="str">
        <f>E27</f>
        <v>SJFC</v>
      </c>
      <c r="L28" s="122" t="str">
        <f>I27</f>
        <v>PIVO・UN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2:256" ht="22.5" customHeight="1">
      <c r="B29" s="14" t="s">
        <v>67</v>
      </c>
      <c r="C29" s="13">
        <v>0.423611111111111</v>
      </c>
      <c r="D29" s="14" t="s">
        <v>105</v>
      </c>
      <c r="E29" s="43" t="str">
        <f>'試合方法'!H29</f>
        <v>フォンテボリスタ</v>
      </c>
      <c r="F29" s="39"/>
      <c r="G29" s="41" t="s">
        <v>65</v>
      </c>
      <c r="H29" s="42"/>
      <c r="I29" s="118" t="str">
        <f>E27</f>
        <v>SJFC</v>
      </c>
      <c r="J29" s="111" t="str">
        <f>J28</f>
        <v>SJFC</v>
      </c>
      <c r="K29" s="143" t="str">
        <f>E30</f>
        <v>PIVO・UN</v>
      </c>
      <c r="L29" s="143" t="str">
        <f>I28</f>
        <v>KINOKO.jr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2:256" ht="22.5" customHeight="1">
      <c r="B30" s="150" t="s">
        <v>68</v>
      </c>
      <c r="C30" s="151">
        <v>0.440972222222222</v>
      </c>
      <c r="D30" s="150" t="s">
        <v>105</v>
      </c>
      <c r="E30" s="146" t="str">
        <f>I27</f>
        <v>PIVO・UN</v>
      </c>
      <c r="F30" s="149"/>
      <c r="G30" s="148" t="s">
        <v>65</v>
      </c>
      <c r="H30" s="147"/>
      <c r="I30" s="157" t="str">
        <f>E28</f>
        <v>ＳＥＮＡ</v>
      </c>
      <c r="J30" s="145" t="str">
        <f>J29</f>
        <v>SJFC</v>
      </c>
      <c r="K30" s="143" t="str">
        <f>E29</f>
        <v>フォンテボリスタ</v>
      </c>
      <c r="L30" s="143" t="str">
        <f>E31</f>
        <v>KINOKO.jr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2:256" ht="22.5" customHeight="1">
      <c r="B31" s="16" t="s">
        <v>69</v>
      </c>
      <c r="C31" s="15">
        <v>0.458333333333333</v>
      </c>
      <c r="D31" s="16" t="s">
        <v>105</v>
      </c>
      <c r="E31" s="234" t="str">
        <f>I28</f>
        <v>KINOKO.jr</v>
      </c>
      <c r="F31" s="233"/>
      <c r="G31" s="232" t="s">
        <v>65</v>
      </c>
      <c r="H31" s="231"/>
      <c r="I31" s="234" t="str">
        <f>E29</f>
        <v>フォンテボリスタ</v>
      </c>
      <c r="J31" s="121" t="str">
        <f>J30</f>
        <v>SJFC</v>
      </c>
      <c r="K31" s="141" t="str">
        <f>E32</f>
        <v>SJFC</v>
      </c>
      <c r="L31" s="141" t="str">
        <f>I30</f>
        <v>ＳＥＮＡ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2:256" ht="22.5" customHeight="1">
      <c r="B32" s="27" t="s">
        <v>70</v>
      </c>
      <c r="C32" s="26">
        <v>0.475694444444444</v>
      </c>
      <c r="D32" s="27" t="s">
        <v>105</v>
      </c>
      <c r="E32" s="272" t="str">
        <f>E27</f>
        <v>SJFC</v>
      </c>
      <c r="F32" s="230"/>
      <c r="G32" s="229" t="s">
        <v>65</v>
      </c>
      <c r="H32" s="228"/>
      <c r="I32" s="227" t="str">
        <f>E28</f>
        <v>ＳＥＮＡ</v>
      </c>
      <c r="J32" s="124" t="str">
        <f>E33</f>
        <v>PIVO・UN</v>
      </c>
      <c r="K32" s="142" t="str">
        <f>E30</f>
        <v>PIVO・UN</v>
      </c>
      <c r="L32" s="142" t="str">
        <f>I31</f>
        <v>フォンテボリスタ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2:256" ht="22.5" customHeight="1">
      <c r="B33" s="14" t="s">
        <v>71</v>
      </c>
      <c r="C33" s="13">
        <v>0.493055555555556</v>
      </c>
      <c r="D33" s="14" t="s">
        <v>105</v>
      </c>
      <c r="E33" s="40" t="str">
        <f>I27</f>
        <v>PIVO・UN</v>
      </c>
      <c r="F33" s="39"/>
      <c r="G33" s="41" t="s">
        <v>65</v>
      </c>
      <c r="H33" s="42"/>
      <c r="I33" s="43" t="str">
        <f>I28</f>
        <v>KINOKO.jr</v>
      </c>
      <c r="J33" s="111" t="str">
        <f>J32</f>
        <v>PIVO・UN</v>
      </c>
      <c r="K33" s="122" t="str">
        <f>E35</f>
        <v>SJFC</v>
      </c>
      <c r="L33" s="122" t="str">
        <f>I34</f>
        <v>ＳＥＮＡ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2:256" ht="22.5" customHeight="1">
      <c r="B34" s="14" t="s">
        <v>72</v>
      </c>
      <c r="C34" s="26">
        <v>0.510416666666667</v>
      </c>
      <c r="D34" s="14" t="s">
        <v>105</v>
      </c>
      <c r="E34" s="43" t="str">
        <f>E29</f>
        <v>フォンテボリスタ</v>
      </c>
      <c r="F34" s="39"/>
      <c r="G34" s="41" t="s">
        <v>65</v>
      </c>
      <c r="H34" s="42"/>
      <c r="I34" s="118" t="str">
        <f>I30</f>
        <v>ＳＥＮＡ</v>
      </c>
      <c r="J34" s="111" t="str">
        <f>J33</f>
        <v>PIVO・UN</v>
      </c>
      <c r="K34" s="143" t="str">
        <f>E33</f>
        <v>PIVO・UN</v>
      </c>
      <c r="L34" s="143" t="str">
        <f>I33</f>
        <v>KINOKO.jr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2:256" ht="22.5" customHeight="1">
      <c r="B35" s="27" t="s">
        <v>73</v>
      </c>
      <c r="C35" s="26">
        <v>0.527777777777778</v>
      </c>
      <c r="D35" s="27" t="s">
        <v>105</v>
      </c>
      <c r="E35" s="227" t="str">
        <f>I29</f>
        <v>SJFC</v>
      </c>
      <c r="F35" s="230"/>
      <c r="G35" s="229" t="s">
        <v>65</v>
      </c>
      <c r="H35" s="228"/>
      <c r="I35" s="244" t="str">
        <f>I28</f>
        <v>KINOKO.jr</v>
      </c>
      <c r="J35" s="124" t="str">
        <f>J34</f>
        <v>PIVO・UN</v>
      </c>
      <c r="K35" s="143" t="str">
        <f>E34</f>
        <v>フォンテボリスタ</v>
      </c>
      <c r="L35" s="143" t="str">
        <f>I34</f>
        <v>ＳＥＮＡ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2:256" ht="22.5" customHeight="1">
      <c r="B36" s="154" t="s">
        <v>74</v>
      </c>
      <c r="C36" s="86">
        <v>0.545138888888889</v>
      </c>
      <c r="D36" s="16" t="s">
        <v>105</v>
      </c>
      <c r="E36" s="277" t="str">
        <f>E33</f>
        <v>PIVO・UN</v>
      </c>
      <c r="F36" s="276"/>
      <c r="G36" s="275" t="s">
        <v>65</v>
      </c>
      <c r="H36" s="274"/>
      <c r="I36" s="273" t="str">
        <f>E34</f>
        <v>フォンテボリスタ</v>
      </c>
      <c r="J36" s="153" t="str">
        <f>J35</f>
        <v>PIVO・UN</v>
      </c>
      <c r="K36" s="141" t="str">
        <f>E35</f>
        <v>SJFC</v>
      </c>
      <c r="L36" s="141" t="str">
        <f>I35</f>
        <v>KINOKO.jr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ht="14.25">
      <c r="D37" s="25"/>
    </row>
    <row r="39" spans="2:10" ht="14.25">
      <c r="B39" s="17" t="s">
        <v>83</v>
      </c>
      <c r="C39" s="17"/>
      <c r="D39" s="17"/>
      <c r="E39" s="3"/>
      <c r="F39" s="5"/>
      <c r="I39" s="3"/>
      <c r="J39" s="5"/>
    </row>
    <row r="40" spans="2:12" ht="15" customHeight="1">
      <c r="B40" s="5" t="s">
        <v>84</v>
      </c>
      <c r="C40" s="17" t="s">
        <v>85</v>
      </c>
      <c r="D40" s="17"/>
      <c r="E40" s="3"/>
      <c r="F40" s="5"/>
      <c r="I40" s="3"/>
      <c r="J40" s="18"/>
      <c r="K40" s="18"/>
      <c r="L40" s="18"/>
    </row>
    <row r="41" spans="2:12" ht="15" customHeight="1">
      <c r="B41" s="5" t="s">
        <v>84</v>
      </c>
      <c r="C41" s="17" t="s">
        <v>86</v>
      </c>
      <c r="D41" s="17"/>
      <c r="E41" s="3"/>
      <c r="F41" s="5"/>
      <c r="I41" s="3"/>
      <c r="J41" s="18"/>
      <c r="K41" s="18"/>
      <c r="L41" s="18"/>
    </row>
  </sheetData>
  <sheetProtection/>
  <mergeCells count="10">
    <mergeCell ref="F22:H22"/>
    <mergeCell ref="B25:L25"/>
    <mergeCell ref="F26:H26"/>
    <mergeCell ref="K26:L26"/>
    <mergeCell ref="B2:L2"/>
    <mergeCell ref="B3:L3"/>
    <mergeCell ref="B5:L5"/>
    <mergeCell ref="B7:L7"/>
    <mergeCell ref="F8:H8"/>
    <mergeCell ref="K8:L8"/>
  </mergeCells>
  <printOptions horizontalCentered="1"/>
  <pageMargins left="0.6673611111111111" right="0.6298611111111111" top="0.6298611111111111" bottom="0.5902777777777778" header="0.5111111111111111" footer="0.4722222222222222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Y35"/>
  <sheetViews>
    <sheetView zoomScale="75" zoomScaleNormal="75" zoomScalePageLayoutView="0" workbookViewId="0" topLeftCell="A1">
      <selection activeCell="AB24" sqref="AB24"/>
    </sheetView>
  </sheetViews>
  <sheetFormatPr defaultColWidth="9" defaultRowHeight="15"/>
  <cols>
    <col min="1" max="1" width="2.59765625" style="47" customWidth="1"/>
    <col min="2" max="2" width="8.59765625" style="46" customWidth="1"/>
    <col min="3" max="3" width="3.09765625" style="47" customWidth="1"/>
    <col min="4" max="4" width="1.59765625" style="47" customWidth="1"/>
    <col min="5" max="6" width="3.09765625" style="47" customWidth="1"/>
    <col min="7" max="7" width="1.59765625" style="47" customWidth="1"/>
    <col min="8" max="9" width="3.09765625" style="47" customWidth="1"/>
    <col min="10" max="10" width="1.59765625" style="47" customWidth="1"/>
    <col min="11" max="11" width="3.09765625" style="47" customWidth="1"/>
    <col min="12" max="12" width="3.09765625" style="46" customWidth="1"/>
    <col min="13" max="13" width="2" style="46" customWidth="1"/>
    <col min="14" max="15" width="3.09765625" style="46" customWidth="1"/>
    <col min="16" max="16" width="1.59765625" style="46" customWidth="1"/>
    <col min="17" max="17" width="3.09765625" style="46" customWidth="1"/>
    <col min="18" max="19" width="3.59765625" style="46" customWidth="1"/>
    <col min="20" max="25" width="3.59765625" style="47" bestFit="1" customWidth="1"/>
    <col min="26" max="253" width="9" style="47" bestFit="1" customWidth="1"/>
  </cols>
  <sheetData>
    <row r="1" ht="6" customHeight="1"/>
    <row r="2" spans="2:19" s="3" customFormat="1" ht="31.5" customHeight="1">
      <c r="B2" s="353" t="s">
        <v>55</v>
      </c>
      <c r="C2" s="354"/>
      <c r="D2" s="354"/>
      <c r="E2" s="354"/>
      <c r="F2" s="354"/>
      <c r="G2" s="354"/>
      <c r="H2" s="354"/>
      <c r="I2" s="354"/>
      <c r="J2" s="354"/>
      <c r="K2" s="354"/>
      <c r="L2" s="422"/>
      <c r="M2" s="422"/>
      <c r="N2" s="422"/>
      <c r="O2" s="422"/>
      <c r="P2" s="422"/>
      <c r="Q2" s="422"/>
      <c r="R2" s="422"/>
      <c r="S2" s="422"/>
    </row>
    <row r="3" spans="2:19" s="3" customFormat="1" ht="24" customHeight="1">
      <c r="B3" s="353" t="s">
        <v>103</v>
      </c>
      <c r="C3" s="344"/>
      <c r="D3" s="344"/>
      <c r="E3" s="344"/>
      <c r="F3" s="344"/>
      <c r="G3" s="344"/>
      <c r="H3" s="344"/>
      <c r="I3" s="344"/>
      <c r="J3" s="344"/>
      <c r="K3" s="344"/>
      <c r="L3" s="422"/>
      <c r="M3" s="422"/>
      <c r="N3" s="422"/>
      <c r="O3" s="422"/>
      <c r="P3" s="422"/>
      <c r="Q3" s="422"/>
      <c r="R3" s="422"/>
      <c r="S3" s="422"/>
    </row>
    <row r="4" spans="2:19" s="3" customFormat="1" ht="12.75" customHeight="1">
      <c r="B4" s="89"/>
      <c r="C4" s="21"/>
      <c r="D4" s="21"/>
      <c r="E4" s="21"/>
      <c r="F4" s="21"/>
      <c r="G4" s="21"/>
      <c r="H4" s="21"/>
      <c r="I4" s="21"/>
      <c r="J4" s="21"/>
      <c r="K4" s="21"/>
      <c r="L4" s="90"/>
      <c r="M4" s="90"/>
      <c r="N4" s="90"/>
      <c r="O4" s="90"/>
      <c r="P4" s="90"/>
      <c r="Q4" s="90"/>
      <c r="R4" s="90"/>
      <c r="S4" s="90"/>
    </row>
    <row r="5" spans="2:19" s="3" customFormat="1" ht="22.5" customHeight="1">
      <c r="B5" s="355" t="s">
        <v>108</v>
      </c>
      <c r="C5" s="356"/>
      <c r="D5" s="356"/>
      <c r="E5" s="356"/>
      <c r="F5" s="356"/>
      <c r="G5" s="356"/>
      <c r="H5" s="356"/>
      <c r="I5" s="356"/>
      <c r="J5" s="356"/>
      <c r="K5" s="356"/>
      <c r="L5" s="422"/>
      <c r="M5" s="422"/>
      <c r="N5" s="422"/>
      <c r="O5" s="422"/>
      <c r="P5" s="422"/>
      <c r="Q5" s="422"/>
      <c r="R5" s="422"/>
      <c r="S5" s="422"/>
    </row>
    <row r="6" spans="2:19" s="3" customFormat="1" ht="22.5" customHeight="1">
      <c r="B6" s="92"/>
      <c r="C6" s="93"/>
      <c r="D6" s="93"/>
      <c r="E6" s="93"/>
      <c r="F6" s="93"/>
      <c r="G6" s="93"/>
      <c r="H6" s="93"/>
      <c r="I6" s="93"/>
      <c r="J6" s="93"/>
      <c r="K6" s="93"/>
      <c r="L6" s="90"/>
      <c r="M6" s="90"/>
      <c r="N6" s="90"/>
      <c r="O6" s="90"/>
      <c r="P6" s="90"/>
      <c r="Q6" s="90"/>
      <c r="R6" s="90"/>
      <c r="S6" s="90"/>
    </row>
    <row r="7" spans="2:19" s="46" customFormat="1" ht="17.25" customHeight="1">
      <c r="B7" s="412" t="s">
        <v>109</v>
      </c>
      <c r="C7" s="412"/>
      <c r="D7" s="412"/>
      <c r="E7" s="412"/>
      <c r="F7" s="412"/>
      <c r="G7" s="412"/>
      <c r="H7" s="412"/>
      <c r="I7" s="21"/>
      <c r="J7" s="49"/>
      <c r="P7" s="423"/>
      <c r="Q7" s="424"/>
      <c r="R7" s="424"/>
      <c r="S7" s="50"/>
    </row>
    <row r="8" spans="2:25" s="46" customFormat="1" ht="33.75" customHeight="1">
      <c r="B8" s="53" t="s">
        <v>89</v>
      </c>
      <c r="C8" s="413" t="str">
        <f>'試合方法'!D28</f>
        <v>Qualita</v>
      </c>
      <c r="D8" s="375"/>
      <c r="E8" s="375"/>
      <c r="F8" s="374" t="str">
        <f>'試合方法'!E28</f>
        <v>ピュアFC</v>
      </c>
      <c r="G8" s="375"/>
      <c r="H8" s="375"/>
      <c r="I8" s="374" t="str">
        <f>'試合方法'!F28</f>
        <v>ピュアFA</v>
      </c>
      <c r="J8" s="375"/>
      <c r="K8" s="375"/>
      <c r="L8" s="374" t="str">
        <f>'試合方法'!G28</f>
        <v>PIVO・DOIS</v>
      </c>
      <c r="M8" s="375"/>
      <c r="N8" s="375"/>
      <c r="O8" s="374" t="str">
        <f>'試合方法'!H28</f>
        <v>Vivace</v>
      </c>
      <c r="P8" s="375"/>
      <c r="Q8" s="375"/>
      <c r="R8" s="54" t="s">
        <v>90</v>
      </c>
      <c r="S8" s="55" t="s">
        <v>91</v>
      </c>
      <c r="T8" s="56" t="s">
        <v>92</v>
      </c>
      <c r="U8" s="57" t="s">
        <v>93</v>
      </c>
      <c r="V8" s="58" t="s">
        <v>94</v>
      </c>
      <c r="W8" s="55" t="s">
        <v>95</v>
      </c>
      <c r="X8" s="56" t="s">
        <v>96</v>
      </c>
      <c r="Y8" s="59" t="s">
        <v>97</v>
      </c>
    </row>
    <row r="9" spans="2:25" s="46" customFormat="1" ht="17.25" customHeight="1">
      <c r="B9" s="411" t="str">
        <f>C8</f>
        <v>Qualita</v>
      </c>
      <c r="C9" s="365"/>
      <c r="D9" s="366"/>
      <c r="E9" s="367"/>
      <c r="F9" s="376">
        <f>IF(F10="","",IF(F10&gt;H10,"○",IF(F10=H10,"△","×")))</f>
      </c>
      <c r="G9" s="377"/>
      <c r="H9" s="378"/>
      <c r="I9" s="379">
        <f>IF(I10="","",IF(I10&gt;K10,"○",IF(I10=K10,"△","×")))</f>
      </c>
      <c r="J9" s="380"/>
      <c r="K9" s="381"/>
      <c r="L9" s="376">
        <f>IF(L10="","",IF(L10&gt;N10,"○",IF(L10=N10,"△","×")))</f>
      </c>
      <c r="M9" s="377"/>
      <c r="N9" s="378"/>
      <c r="O9" s="376">
        <f>IF(O10="","",IF(O10&gt;Q10,"○",IF(O10=Q10,"△","×")))</f>
      </c>
      <c r="P9" s="377"/>
      <c r="Q9" s="378"/>
      <c r="R9" s="449"/>
      <c r="S9" s="441"/>
      <c r="T9" s="438"/>
      <c r="U9" s="445"/>
      <c r="V9" s="444"/>
      <c r="W9" s="441"/>
      <c r="X9" s="438"/>
      <c r="Y9" s="386"/>
    </row>
    <row r="10" spans="2:25" s="46" customFormat="1" ht="17.25" customHeight="1">
      <c r="B10" s="410"/>
      <c r="C10" s="368"/>
      <c r="D10" s="369"/>
      <c r="E10" s="370"/>
      <c r="F10" s="60"/>
      <c r="G10" s="61" t="s">
        <v>98</v>
      </c>
      <c r="H10" s="60"/>
      <c r="I10" s="60"/>
      <c r="J10" s="61" t="s">
        <v>98</v>
      </c>
      <c r="K10" s="60"/>
      <c r="L10" s="60"/>
      <c r="M10" s="61" t="s">
        <v>98</v>
      </c>
      <c r="N10" s="60"/>
      <c r="O10" s="60"/>
      <c r="P10" s="61" t="s">
        <v>98</v>
      </c>
      <c r="Q10" s="60"/>
      <c r="R10" s="446"/>
      <c r="S10" s="436"/>
      <c r="T10" s="434"/>
      <c r="U10" s="442"/>
      <c r="V10" s="439"/>
      <c r="W10" s="436"/>
      <c r="X10" s="434"/>
      <c r="Y10" s="383"/>
    </row>
    <row r="11" spans="2:25" s="46" customFormat="1" ht="17.25" customHeight="1">
      <c r="B11" s="410" t="str">
        <f>F8</f>
        <v>ピュアFC</v>
      </c>
      <c r="C11" s="415">
        <f>IF(C12="","",IF(C12&gt;E12,"○",IF(C12=E12,"△","×")))</f>
      </c>
      <c r="D11" s="416"/>
      <c r="E11" s="417"/>
      <c r="F11" s="359"/>
      <c r="G11" s="360"/>
      <c r="H11" s="361"/>
      <c r="I11" s="421">
        <f>IF(I12="","",IF(I12&gt;K12,"○",IF(I12=K12,"△","×")))</f>
      </c>
      <c r="J11" s="419"/>
      <c r="K11" s="420"/>
      <c r="L11" s="421">
        <f>IF(L12="","",IF(L12&gt;N12,"○",IF(L12=N12,"△","×")))</f>
      </c>
      <c r="M11" s="419"/>
      <c r="N11" s="420"/>
      <c r="O11" s="421">
        <f>IF(O12="","",IF(O12&gt;Q12,"○",IF(O12=Q12,"△","×")))</f>
      </c>
      <c r="P11" s="419"/>
      <c r="Q11" s="420"/>
      <c r="R11" s="446"/>
      <c r="S11" s="436"/>
      <c r="T11" s="434"/>
      <c r="U11" s="442"/>
      <c r="V11" s="439"/>
      <c r="W11" s="436"/>
      <c r="X11" s="434"/>
      <c r="Y11" s="383"/>
    </row>
    <row r="12" spans="2:25" s="46" customFormat="1" ht="17.25" customHeight="1">
      <c r="B12" s="410"/>
      <c r="C12" s="62">
        <f>IF(H10="","",H10)</f>
      </c>
      <c r="D12" s="63" t="s">
        <v>98</v>
      </c>
      <c r="E12" s="64">
        <f>IF(F10="","",F10)</f>
      </c>
      <c r="F12" s="371"/>
      <c r="G12" s="372"/>
      <c r="H12" s="373"/>
      <c r="I12" s="60"/>
      <c r="J12" s="61" t="s">
        <v>98</v>
      </c>
      <c r="K12" s="60"/>
      <c r="L12" s="60"/>
      <c r="M12" s="61" t="s">
        <v>98</v>
      </c>
      <c r="N12" s="60"/>
      <c r="O12" s="60"/>
      <c r="P12" s="61" t="s">
        <v>98</v>
      </c>
      <c r="Q12" s="60"/>
      <c r="R12" s="446"/>
      <c r="S12" s="436"/>
      <c r="T12" s="434"/>
      <c r="U12" s="442"/>
      <c r="V12" s="439"/>
      <c r="W12" s="436"/>
      <c r="X12" s="434"/>
      <c r="Y12" s="383"/>
    </row>
    <row r="13" spans="2:25" s="46" customFormat="1" ht="17.25" customHeight="1">
      <c r="B13" s="408" t="str">
        <f>I8</f>
        <v>ピュアFA</v>
      </c>
      <c r="C13" s="418">
        <f>IF(C14="","",IF(C14&gt;E14,"○",IF(C14=E14,"△","×")))</f>
      </c>
      <c r="D13" s="419"/>
      <c r="E13" s="420"/>
      <c r="F13" s="421">
        <f>IF(F14="","",IF(F14&gt;H14,"○",IF(F14=H14,"△","×")))</f>
      </c>
      <c r="G13" s="419"/>
      <c r="H13" s="420"/>
      <c r="I13" s="359"/>
      <c r="J13" s="360"/>
      <c r="K13" s="361"/>
      <c r="L13" s="421">
        <f>IF(L14="","",IF(L14&gt;N14,"○",IF(L14=N14,"△","×")))</f>
      </c>
      <c r="M13" s="419"/>
      <c r="N13" s="420"/>
      <c r="O13" s="421">
        <f>IF(O14="","",IF(O14&gt;Q14,"○",IF(O14=Q14,"△","×")))</f>
      </c>
      <c r="P13" s="419"/>
      <c r="Q13" s="420"/>
      <c r="R13" s="446"/>
      <c r="S13" s="436"/>
      <c r="T13" s="434"/>
      <c r="U13" s="442"/>
      <c r="V13" s="439"/>
      <c r="W13" s="436"/>
      <c r="X13" s="434"/>
      <c r="Y13" s="383"/>
    </row>
    <row r="14" spans="2:25" s="46" customFormat="1" ht="17.25" customHeight="1">
      <c r="B14" s="408"/>
      <c r="C14" s="65">
        <f>IF(K10="","",K10)</f>
      </c>
      <c r="D14" s="61" t="s">
        <v>98</v>
      </c>
      <c r="E14" s="60">
        <f>IF(I10="","",I10)</f>
      </c>
      <c r="F14" s="60">
        <f>IF(K12="","",K12)</f>
      </c>
      <c r="G14" s="61" t="s">
        <v>98</v>
      </c>
      <c r="H14" s="60">
        <f>IF(I12="","",I12)</f>
      </c>
      <c r="I14" s="371"/>
      <c r="J14" s="372"/>
      <c r="K14" s="373"/>
      <c r="L14" s="60"/>
      <c r="M14" s="61" t="s">
        <v>98</v>
      </c>
      <c r="N14" s="60"/>
      <c r="O14" s="60"/>
      <c r="P14" s="61" t="s">
        <v>98</v>
      </c>
      <c r="Q14" s="60"/>
      <c r="R14" s="446"/>
      <c r="S14" s="436"/>
      <c r="T14" s="434"/>
      <c r="U14" s="442"/>
      <c r="V14" s="439"/>
      <c r="W14" s="436"/>
      <c r="X14" s="434"/>
      <c r="Y14" s="383"/>
    </row>
    <row r="15" spans="2:25" s="46" customFormat="1" ht="17.25" customHeight="1">
      <c r="B15" s="408" t="str">
        <f>L8</f>
        <v>PIVO・DOIS</v>
      </c>
      <c r="C15" s="418">
        <f>IF(C16="","",IF(C16&gt;E16,"○",IF(C16=E16,"△","×")))</f>
      </c>
      <c r="D15" s="419"/>
      <c r="E15" s="420"/>
      <c r="F15" s="421">
        <f>IF(F16="","",IF(F16&gt;H16,"○",IF(F16=H16,"△","×")))</f>
      </c>
      <c r="G15" s="419"/>
      <c r="H15" s="420"/>
      <c r="I15" s="421">
        <f>IF(I16="","",IF(I16&gt;K16,"○",IF(I16=K16,"△","×")))</f>
      </c>
      <c r="J15" s="419"/>
      <c r="K15" s="420"/>
      <c r="L15" s="359"/>
      <c r="M15" s="360"/>
      <c r="N15" s="361"/>
      <c r="O15" s="421">
        <f>IF(O16="","",IF(O16&gt;Q16,"○",IF(O16=Q16,"△","×")))</f>
      </c>
      <c r="P15" s="419"/>
      <c r="Q15" s="420"/>
      <c r="R15" s="446"/>
      <c r="S15" s="436"/>
      <c r="T15" s="434"/>
      <c r="U15" s="442"/>
      <c r="V15" s="439"/>
      <c r="W15" s="436"/>
      <c r="X15" s="434"/>
      <c r="Y15" s="388"/>
    </row>
    <row r="16" spans="2:25" s="46" customFormat="1" ht="17.25" customHeight="1">
      <c r="B16" s="408"/>
      <c r="C16" s="65">
        <f>IF(N10="","",N10)</f>
      </c>
      <c r="D16" s="61" t="s">
        <v>98</v>
      </c>
      <c r="E16" s="60">
        <f>IF(L10="","",L10)</f>
      </c>
      <c r="F16" s="60">
        <f>IF(N12="","",N12)</f>
      </c>
      <c r="G16" s="61" t="s">
        <v>98</v>
      </c>
      <c r="H16" s="60">
        <f>IF(L12="","",L12)</f>
      </c>
      <c r="I16" s="60">
        <f>IF(N14="","",N14)</f>
      </c>
      <c r="J16" s="61" t="s">
        <v>98</v>
      </c>
      <c r="K16" s="60">
        <f>IF(L14="","",L14)</f>
      </c>
      <c r="L16" s="371"/>
      <c r="M16" s="372"/>
      <c r="N16" s="373"/>
      <c r="O16" s="60"/>
      <c r="P16" s="61" t="s">
        <v>98</v>
      </c>
      <c r="Q16" s="60"/>
      <c r="R16" s="446"/>
      <c r="S16" s="436"/>
      <c r="T16" s="434"/>
      <c r="U16" s="442"/>
      <c r="V16" s="439"/>
      <c r="W16" s="436"/>
      <c r="X16" s="434"/>
      <c r="Y16" s="388"/>
    </row>
    <row r="17" spans="2:25" s="46" customFormat="1" ht="17.25" customHeight="1">
      <c r="B17" s="448" t="str">
        <f>O8</f>
        <v>Vivace</v>
      </c>
      <c r="C17" s="450">
        <f>IF(C18="","",IF(C18&gt;E18,"○",IF(C18=E18,"△","×")))</f>
      </c>
      <c r="D17" s="451"/>
      <c r="E17" s="452"/>
      <c r="F17" s="453">
        <f>IF(F18="","",IF(F18&gt;H18,"○",IF(F18=H18,"△","×")))</f>
      </c>
      <c r="G17" s="451"/>
      <c r="H17" s="452"/>
      <c r="I17" s="453">
        <f>IF(I18="","",IF(I18&gt;K18,"○",IF(I18=K18,"△","×")))</f>
      </c>
      <c r="J17" s="451"/>
      <c r="K17" s="452"/>
      <c r="L17" s="421">
        <f>IF(L18="","",IF(L18&gt;N18,"○",IF(L18=N18,"△","×")))</f>
      </c>
      <c r="M17" s="419"/>
      <c r="N17" s="420"/>
      <c r="O17" s="359"/>
      <c r="P17" s="360"/>
      <c r="Q17" s="432"/>
      <c r="R17" s="446"/>
      <c r="S17" s="436"/>
      <c r="T17" s="434"/>
      <c r="U17" s="442"/>
      <c r="V17" s="439"/>
      <c r="W17" s="436"/>
      <c r="X17" s="434"/>
      <c r="Y17" s="431"/>
    </row>
    <row r="18" spans="2:25" s="46" customFormat="1" ht="17.25" customHeight="1">
      <c r="B18" s="409"/>
      <c r="C18" s="66">
        <f>IF(Q10="","",Q10)</f>
      </c>
      <c r="D18" s="67" t="s">
        <v>98</v>
      </c>
      <c r="E18" s="68">
        <f>IF(O10="","",O10)</f>
      </c>
      <c r="F18" s="68">
        <f>IF(Q12="","",Q12)</f>
      </c>
      <c r="G18" s="67" t="s">
        <v>98</v>
      </c>
      <c r="H18" s="68">
        <f>IF(O12="","",O12)</f>
      </c>
      <c r="I18" s="68">
        <f>IF(Q14="","",Q14)</f>
      </c>
      <c r="J18" s="67" t="s">
        <v>98</v>
      </c>
      <c r="K18" s="68">
        <f>IF(O14="","",O14)</f>
      </c>
      <c r="L18" s="68">
        <f>IF(Q16="","",Q16)</f>
      </c>
      <c r="M18" s="67" t="s">
        <v>98</v>
      </c>
      <c r="N18" s="68">
        <f>IF(O16="","",O16)</f>
      </c>
      <c r="O18" s="362"/>
      <c r="P18" s="363"/>
      <c r="Q18" s="433"/>
      <c r="R18" s="447"/>
      <c r="S18" s="437"/>
      <c r="T18" s="435"/>
      <c r="U18" s="443"/>
      <c r="V18" s="440"/>
      <c r="W18" s="437"/>
      <c r="X18" s="435"/>
      <c r="Y18" s="394"/>
    </row>
    <row r="19" spans="2:19" s="46" customFormat="1" ht="17.25" customHeight="1">
      <c r="B19" s="48"/>
      <c r="C19" s="48"/>
      <c r="D19" s="48"/>
      <c r="E19" s="48"/>
      <c r="F19" s="48"/>
      <c r="G19" s="48"/>
      <c r="H19" s="49"/>
      <c r="I19" s="21"/>
      <c r="J19" s="245"/>
      <c r="P19" s="50"/>
      <c r="Q19" s="94"/>
      <c r="R19" s="94"/>
      <c r="S19" s="50"/>
    </row>
    <row r="20" spans="2:19" s="46" customFormat="1" ht="17.25" customHeight="1">
      <c r="B20" s="48"/>
      <c r="C20" s="48"/>
      <c r="D20" s="48"/>
      <c r="E20" s="48"/>
      <c r="F20" s="48"/>
      <c r="G20" s="48"/>
      <c r="H20" s="49"/>
      <c r="I20" s="21"/>
      <c r="J20" s="245"/>
      <c r="P20" s="50"/>
      <c r="Q20" s="94"/>
      <c r="R20" s="94"/>
      <c r="S20" s="50"/>
    </row>
    <row r="21" spans="2:19" s="46" customFormat="1" ht="17.25" customHeight="1">
      <c r="B21" s="412" t="s">
        <v>110</v>
      </c>
      <c r="C21" s="412"/>
      <c r="D21" s="412"/>
      <c r="E21" s="412"/>
      <c r="F21" s="412"/>
      <c r="G21" s="412"/>
      <c r="H21" s="412"/>
      <c r="I21" s="21"/>
      <c r="J21" s="49"/>
      <c r="P21" s="423"/>
      <c r="Q21" s="424"/>
      <c r="R21" s="424"/>
      <c r="S21" s="50"/>
    </row>
    <row r="22" spans="2:25" s="46" customFormat="1" ht="33.75" customHeight="1">
      <c r="B22" s="53" t="s">
        <v>89</v>
      </c>
      <c r="C22" s="413" t="str">
        <f>'試合方法'!D29</f>
        <v>SJFC</v>
      </c>
      <c r="D22" s="375"/>
      <c r="E22" s="375"/>
      <c r="F22" s="374" t="str">
        <f>'試合方法'!E29</f>
        <v>PIVO・UN</v>
      </c>
      <c r="G22" s="375"/>
      <c r="H22" s="375"/>
      <c r="I22" s="374" t="str">
        <f>'試合方法'!F29</f>
        <v>ＳＥＮＡ</v>
      </c>
      <c r="J22" s="375"/>
      <c r="K22" s="375"/>
      <c r="L22" s="374" t="str">
        <f>'試合方法'!G29</f>
        <v>KINOKO.jr</v>
      </c>
      <c r="M22" s="375"/>
      <c r="N22" s="375"/>
      <c r="O22" s="374" t="str">
        <f>'試合方法'!H29</f>
        <v>フォンテボリスタ</v>
      </c>
      <c r="P22" s="375"/>
      <c r="Q22" s="375"/>
      <c r="R22" s="54" t="s">
        <v>90</v>
      </c>
      <c r="S22" s="55" t="s">
        <v>91</v>
      </c>
      <c r="T22" s="56" t="s">
        <v>92</v>
      </c>
      <c r="U22" s="57" t="s">
        <v>93</v>
      </c>
      <c r="V22" s="58" t="s">
        <v>94</v>
      </c>
      <c r="W22" s="55" t="s">
        <v>95</v>
      </c>
      <c r="X22" s="56" t="s">
        <v>96</v>
      </c>
      <c r="Y22" s="59" t="s">
        <v>97</v>
      </c>
    </row>
    <row r="23" spans="2:25" s="46" customFormat="1" ht="17.25" customHeight="1">
      <c r="B23" s="411" t="str">
        <f>C22</f>
        <v>SJFC</v>
      </c>
      <c r="C23" s="365"/>
      <c r="D23" s="366"/>
      <c r="E23" s="367"/>
      <c r="F23" s="376">
        <f>IF(F24="","",IF(F24&gt;H24,"○",IF(F24=H24,"△","×")))</f>
      </c>
      <c r="G23" s="377"/>
      <c r="H23" s="378"/>
      <c r="I23" s="379">
        <f>IF(I24="","",IF(I24&gt;K24,"○",IF(I24=K24,"△","×")))</f>
      </c>
      <c r="J23" s="380"/>
      <c r="K23" s="381"/>
      <c r="L23" s="376">
        <f>IF(L24="","",IF(L24&gt;N24,"○",IF(L24=N24,"△","×")))</f>
      </c>
      <c r="M23" s="377"/>
      <c r="N23" s="378"/>
      <c r="O23" s="376">
        <f>IF(O24="","",IF(O24&gt;Q24,"○",IF(O24=Q24,"△","×")))</f>
      </c>
      <c r="P23" s="377"/>
      <c r="Q23" s="378"/>
      <c r="R23" s="449"/>
      <c r="S23" s="441"/>
      <c r="T23" s="438"/>
      <c r="U23" s="445"/>
      <c r="V23" s="444"/>
      <c r="W23" s="441"/>
      <c r="X23" s="438"/>
      <c r="Y23" s="386"/>
    </row>
    <row r="24" spans="2:25" s="46" customFormat="1" ht="17.25" customHeight="1">
      <c r="B24" s="410"/>
      <c r="C24" s="368"/>
      <c r="D24" s="369"/>
      <c r="E24" s="370"/>
      <c r="F24" s="60"/>
      <c r="G24" s="61" t="s">
        <v>98</v>
      </c>
      <c r="H24" s="60"/>
      <c r="I24" s="60"/>
      <c r="J24" s="61" t="s">
        <v>98</v>
      </c>
      <c r="K24" s="60"/>
      <c r="L24" s="60"/>
      <c r="M24" s="61" t="s">
        <v>98</v>
      </c>
      <c r="N24" s="60"/>
      <c r="O24" s="60"/>
      <c r="P24" s="61" t="s">
        <v>98</v>
      </c>
      <c r="Q24" s="60"/>
      <c r="R24" s="446"/>
      <c r="S24" s="436"/>
      <c r="T24" s="434"/>
      <c r="U24" s="442"/>
      <c r="V24" s="439"/>
      <c r="W24" s="436"/>
      <c r="X24" s="434"/>
      <c r="Y24" s="383"/>
    </row>
    <row r="25" spans="2:25" s="46" customFormat="1" ht="17.25" customHeight="1">
      <c r="B25" s="410" t="str">
        <f>F22</f>
        <v>PIVO・UN</v>
      </c>
      <c r="C25" s="415">
        <f>IF(C26="","",IF(C26&gt;E26,"○",IF(C26=E26,"△","×")))</f>
      </c>
      <c r="D25" s="416"/>
      <c r="E25" s="417"/>
      <c r="F25" s="359"/>
      <c r="G25" s="360"/>
      <c r="H25" s="361"/>
      <c r="I25" s="421">
        <f>IF(I26="","",IF(I26&gt;K26,"○",IF(I26=K26,"△","×")))</f>
      </c>
      <c r="J25" s="419"/>
      <c r="K25" s="420"/>
      <c r="L25" s="421">
        <f>IF(L26="","",IF(L26&gt;N26,"○",IF(L26=N26,"△","×")))</f>
      </c>
      <c r="M25" s="419"/>
      <c r="N25" s="420"/>
      <c r="O25" s="421">
        <f>IF(O26="","",IF(O26&gt;Q26,"○",IF(O26=Q26,"△","×")))</f>
      </c>
      <c r="P25" s="419"/>
      <c r="Q25" s="420"/>
      <c r="R25" s="446"/>
      <c r="S25" s="436"/>
      <c r="T25" s="434"/>
      <c r="U25" s="442"/>
      <c r="V25" s="439"/>
      <c r="W25" s="436"/>
      <c r="X25" s="434"/>
      <c r="Y25" s="383"/>
    </row>
    <row r="26" spans="2:25" s="46" customFormat="1" ht="17.25" customHeight="1">
      <c r="B26" s="410"/>
      <c r="C26" s="62">
        <f>IF(H24="","",H24)</f>
      </c>
      <c r="D26" s="63" t="s">
        <v>98</v>
      </c>
      <c r="E26" s="64">
        <f>IF(F24="","",F24)</f>
      </c>
      <c r="F26" s="371"/>
      <c r="G26" s="372"/>
      <c r="H26" s="373"/>
      <c r="I26" s="60"/>
      <c r="J26" s="61" t="s">
        <v>98</v>
      </c>
      <c r="K26" s="60"/>
      <c r="L26" s="60"/>
      <c r="M26" s="61" t="s">
        <v>98</v>
      </c>
      <c r="N26" s="60"/>
      <c r="O26" s="60"/>
      <c r="P26" s="61" t="s">
        <v>98</v>
      </c>
      <c r="Q26" s="60"/>
      <c r="R26" s="446"/>
      <c r="S26" s="436"/>
      <c r="T26" s="434"/>
      <c r="U26" s="442"/>
      <c r="V26" s="439"/>
      <c r="W26" s="436"/>
      <c r="X26" s="434"/>
      <c r="Y26" s="383"/>
    </row>
    <row r="27" spans="2:25" s="46" customFormat="1" ht="17.25" customHeight="1">
      <c r="B27" s="408" t="str">
        <f>I22</f>
        <v>ＳＥＮＡ</v>
      </c>
      <c r="C27" s="418">
        <f>IF(C28="","",IF(C28&gt;E28,"○",IF(C28=E28,"△","×")))</f>
      </c>
      <c r="D27" s="419"/>
      <c r="E27" s="420"/>
      <c r="F27" s="421">
        <f>IF(F28="","",IF(F28&gt;H28,"○",IF(F28=H28,"△","×")))</f>
      </c>
      <c r="G27" s="419"/>
      <c r="H27" s="420"/>
      <c r="I27" s="359"/>
      <c r="J27" s="360"/>
      <c r="K27" s="361"/>
      <c r="L27" s="421">
        <f>IF(L28="","",IF(L28&gt;N28,"○",IF(L28=N28,"△","×")))</f>
      </c>
      <c r="M27" s="419"/>
      <c r="N27" s="420"/>
      <c r="O27" s="421">
        <f>IF(O28="","",IF(O28&gt;Q28,"○",IF(O28=Q28,"△","×")))</f>
      </c>
      <c r="P27" s="419"/>
      <c r="Q27" s="420"/>
      <c r="R27" s="446"/>
      <c r="S27" s="436"/>
      <c r="T27" s="434"/>
      <c r="U27" s="442"/>
      <c r="V27" s="439"/>
      <c r="W27" s="436"/>
      <c r="X27" s="434"/>
      <c r="Y27" s="383"/>
    </row>
    <row r="28" spans="2:25" s="46" customFormat="1" ht="17.25" customHeight="1">
      <c r="B28" s="408"/>
      <c r="C28" s="65">
        <f>IF(K24="","",K24)</f>
      </c>
      <c r="D28" s="61" t="s">
        <v>98</v>
      </c>
      <c r="E28" s="60">
        <f>IF(I24="","",I24)</f>
      </c>
      <c r="F28" s="60">
        <f>IF(K26="","",K26)</f>
      </c>
      <c r="G28" s="61" t="s">
        <v>98</v>
      </c>
      <c r="H28" s="60">
        <f>IF(I26="","",I26)</f>
      </c>
      <c r="I28" s="371"/>
      <c r="J28" s="372"/>
      <c r="K28" s="373"/>
      <c r="L28" s="60"/>
      <c r="M28" s="61" t="s">
        <v>98</v>
      </c>
      <c r="N28" s="60"/>
      <c r="O28" s="60"/>
      <c r="P28" s="61" t="s">
        <v>98</v>
      </c>
      <c r="Q28" s="60"/>
      <c r="R28" s="446"/>
      <c r="S28" s="436"/>
      <c r="T28" s="434"/>
      <c r="U28" s="442"/>
      <c r="V28" s="439"/>
      <c r="W28" s="436"/>
      <c r="X28" s="434"/>
      <c r="Y28" s="383"/>
    </row>
    <row r="29" spans="2:25" s="46" customFormat="1" ht="17.25" customHeight="1">
      <c r="B29" s="408" t="str">
        <f>L22</f>
        <v>KINOKO.jr</v>
      </c>
      <c r="C29" s="418">
        <f>IF(C30="","",IF(C30&gt;E30,"○",IF(C30=E30,"△","×")))</f>
      </c>
      <c r="D29" s="419"/>
      <c r="E29" s="420"/>
      <c r="F29" s="421">
        <f>IF(F30="","",IF(F30&gt;H30,"○",IF(F30=H30,"△","×")))</f>
      </c>
      <c r="G29" s="419"/>
      <c r="H29" s="420"/>
      <c r="I29" s="421">
        <f>IF(I30="","",IF(I30&gt;K30,"○",IF(I30=K30,"△","×")))</f>
      </c>
      <c r="J29" s="419"/>
      <c r="K29" s="420"/>
      <c r="L29" s="359"/>
      <c r="M29" s="360"/>
      <c r="N29" s="361"/>
      <c r="O29" s="421">
        <f>IF(O30="","",IF(O30&gt;Q30,"○",IF(O30=Q30,"△","×")))</f>
      </c>
      <c r="P29" s="419"/>
      <c r="Q29" s="420"/>
      <c r="R29" s="446"/>
      <c r="S29" s="436"/>
      <c r="T29" s="434"/>
      <c r="U29" s="442"/>
      <c r="V29" s="439"/>
      <c r="W29" s="436"/>
      <c r="X29" s="434"/>
      <c r="Y29" s="388"/>
    </row>
    <row r="30" spans="2:25" s="46" customFormat="1" ht="17.25" customHeight="1">
      <c r="B30" s="408"/>
      <c r="C30" s="65">
        <f>IF(N24="","",N24)</f>
      </c>
      <c r="D30" s="61" t="s">
        <v>98</v>
      </c>
      <c r="E30" s="60">
        <f>IF(L24="","",L24)</f>
      </c>
      <c r="F30" s="60">
        <f>IF(N26="","",N26)</f>
      </c>
      <c r="G30" s="61" t="s">
        <v>98</v>
      </c>
      <c r="H30" s="60">
        <f>IF(L26="","",L26)</f>
      </c>
      <c r="I30" s="60">
        <f>IF(N28="","",N28)</f>
      </c>
      <c r="J30" s="61" t="s">
        <v>98</v>
      </c>
      <c r="K30" s="60">
        <f>IF(L28="","",L28)</f>
      </c>
      <c r="L30" s="371"/>
      <c r="M30" s="372"/>
      <c r="N30" s="373"/>
      <c r="O30" s="60"/>
      <c r="P30" s="61" t="s">
        <v>98</v>
      </c>
      <c r="Q30" s="60"/>
      <c r="R30" s="446"/>
      <c r="S30" s="436"/>
      <c r="T30" s="434"/>
      <c r="U30" s="442"/>
      <c r="V30" s="439"/>
      <c r="W30" s="436"/>
      <c r="X30" s="434"/>
      <c r="Y30" s="388"/>
    </row>
    <row r="31" spans="2:25" s="46" customFormat="1" ht="17.25" customHeight="1">
      <c r="B31" s="448" t="str">
        <f>O22</f>
        <v>フォンテボリスタ</v>
      </c>
      <c r="C31" s="450">
        <f>IF(C32="","",IF(C32&gt;E32,"○",IF(C32=E32,"△","×")))</f>
      </c>
      <c r="D31" s="451"/>
      <c r="E31" s="452"/>
      <c r="F31" s="453">
        <f>IF(F32="","",IF(F32&gt;H32,"○",IF(F32=H32,"△","×")))</f>
      </c>
      <c r="G31" s="451"/>
      <c r="H31" s="452"/>
      <c r="I31" s="453">
        <f>IF(I32="","",IF(I32&gt;K32,"○",IF(I32=K32,"△","×")))</f>
      </c>
      <c r="J31" s="451"/>
      <c r="K31" s="452"/>
      <c r="L31" s="421">
        <f>IF(L32="","",IF(L32&gt;N32,"○",IF(L32=N32,"△","×")))</f>
      </c>
      <c r="M31" s="419"/>
      <c r="N31" s="420"/>
      <c r="O31" s="359"/>
      <c r="P31" s="360"/>
      <c r="Q31" s="432"/>
      <c r="R31" s="446"/>
      <c r="S31" s="436"/>
      <c r="T31" s="434"/>
      <c r="U31" s="442"/>
      <c r="V31" s="439"/>
      <c r="W31" s="436"/>
      <c r="X31" s="434"/>
      <c r="Y31" s="431"/>
    </row>
    <row r="32" spans="2:25" s="46" customFormat="1" ht="17.25" customHeight="1">
      <c r="B32" s="409"/>
      <c r="C32" s="66">
        <f>IF(Q24="","",Q24)</f>
      </c>
      <c r="D32" s="67" t="s">
        <v>98</v>
      </c>
      <c r="E32" s="68">
        <f>IF(O24="","",O24)</f>
      </c>
      <c r="F32" s="68">
        <f>IF(Q26="","",Q26)</f>
      </c>
      <c r="G32" s="67" t="s">
        <v>98</v>
      </c>
      <c r="H32" s="68">
        <f>IF(O26="","",O26)</f>
      </c>
      <c r="I32" s="68">
        <f>IF(Q28="","",Q28)</f>
      </c>
      <c r="J32" s="67" t="s">
        <v>98</v>
      </c>
      <c r="K32" s="68">
        <f>IF(O28="","",O28)</f>
      </c>
      <c r="L32" s="68">
        <f>IF(Q30="","",Q30)</f>
      </c>
      <c r="M32" s="67" t="s">
        <v>98</v>
      </c>
      <c r="N32" s="68">
        <f>IF(O30="","",O30)</f>
      </c>
      <c r="O32" s="362"/>
      <c r="P32" s="363"/>
      <c r="Q32" s="433"/>
      <c r="R32" s="447"/>
      <c r="S32" s="437"/>
      <c r="T32" s="435"/>
      <c r="U32" s="443"/>
      <c r="V32" s="440"/>
      <c r="W32" s="437"/>
      <c r="X32" s="435"/>
      <c r="Y32" s="394"/>
    </row>
    <row r="33" spans="2:19" s="46" customFormat="1" ht="17.25" customHeight="1">
      <c r="B33" s="48"/>
      <c r="C33" s="48"/>
      <c r="D33" s="48"/>
      <c r="E33" s="48"/>
      <c r="F33" s="48"/>
      <c r="G33" s="48"/>
      <c r="H33" s="49"/>
      <c r="I33" s="21"/>
      <c r="J33" s="245"/>
      <c r="P33" s="50"/>
      <c r="Q33" s="94"/>
      <c r="R33" s="94"/>
      <c r="S33" s="50"/>
    </row>
    <row r="34" spans="2:19" s="46" customFormat="1" ht="17.25" customHeight="1">
      <c r="B34" s="48"/>
      <c r="C34" s="48"/>
      <c r="D34" s="48"/>
      <c r="E34" s="48"/>
      <c r="F34" s="48"/>
      <c r="G34" s="48"/>
      <c r="H34" s="49"/>
      <c r="I34" s="21"/>
      <c r="J34" s="245"/>
      <c r="P34" s="50"/>
      <c r="Q34" s="94"/>
      <c r="R34" s="94"/>
      <c r="S34" s="50"/>
    </row>
    <row r="35" spans="2:19" s="46" customFormat="1" ht="17.25" customHeight="1">
      <c r="B35" s="48"/>
      <c r="C35" s="48"/>
      <c r="D35" s="48"/>
      <c r="E35" s="48"/>
      <c r="F35" s="48"/>
      <c r="G35" s="48"/>
      <c r="H35" s="49"/>
      <c r="I35" s="21"/>
      <c r="J35" s="245"/>
      <c r="P35" s="50"/>
      <c r="Q35" s="94"/>
      <c r="R35" s="94"/>
      <c r="S35" s="50"/>
    </row>
  </sheetData>
  <sheetProtection/>
  <mergeCells count="157">
    <mergeCell ref="B2:S2"/>
    <mergeCell ref="B3:S3"/>
    <mergeCell ref="B5:S5"/>
    <mergeCell ref="B7:H7"/>
    <mergeCell ref="P7:R7"/>
    <mergeCell ref="C8:E8"/>
    <mergeCell ref="F8:H8"/>
    <mergeCell ref="I8:K8"/>
    <mergeCell ref="L8:N8"/>
    <mergeCell ref="O8:Q8"/>
    <mergeCell ref="F9:H9"/>
    <mergeCell ref="I9:K9"/>
    <mergeCell ref="L9:N9"/>
    <mergeCell ref="O9:Q9"/>
    <mergeCell ref="C11:E11"/>
    <mergeCell ref="I11:K11"/>
    <mergeCell ref="L11:N11"/>
    <mergeCell ref="O11:Q11"/>
    <mergeCell ref="C13:E13"/>
    <mergeCell ref="F13:H13"/>
    <mergeCell ref="L13:N13"/>
    <mergeCell ref="O13:Q13"/>
    <mergeCell ref="C15:E15"/>
    <mergeCell ref="F15:H15"/>
    <mergeCell ref="I15:K15"/>
    <mergeCell ref="O15:Q15"/>
    <mergeCell ref="C17:E17"/>
    <mergeCell ref="F17:H17"/>
    <mergeCell ref="I17:K17"/>
    <mergeCell ref="L17:N17"/>
    <mergeCell ref="B21:H21"/>
    <mergeCell ref="P21:R21"/>
    <mergeCell ref="C22:E22"/>
    <mergeCell ref="F22:H22"/>
    <mergeCell ref="I22:K22"/>
    <mergeCell ref="L22:N22"/>
    <mergeCell ref="O22:Q22"/>
    <mergeCell ref="F23:H23"/>
    <mergeCell ref="I23:K23"/>
    <mergeCell ref="L23:N23"/>
    <mergeCell ref="O23:Q23"/>
    <mergeCell ref="C25:E25"/>
    <mergeCell ref="I25:K25"/>
    <mergeCell ref="L25:N25"/>
    <mergeCell ref="O25:Q25"/>
    <mergeCell ref="C27:E27"/>
    <mergeCell ref="F27:H27"/>
    <mergeCell ref="L27:N27"/>
    <mergeCell ref="O27:Q27"/>
    <mergeCell ref="F25:H26"/>
    <mergeCell ref="I27:K28"/>
    <mergeCell ref="C29:E29"/>
    <mergeCell ref="F29:H29"/>
    <mergeCell ref="I29:K29"/>
    <mergeCell ref="O29:Q29"/>
    <mergeCell ref="C31:E31"/>
    <mergeCell ref="F31:H31"/>
    <mergeCell ref="I31:K31"/>
    <mergeCell ref="L31:N31"/>
    <mergeCell ref="L29:N30"/>
    <mergeCell ref="O31:Q32"/>
    <mergeCell ref="B9:B10"/>
    <mergeCell ref="B11:B12"/>
    <mergeCell ref="B13:B14"/>
    <mergeCell ref="B15:B16"/>
    <mergeCell ref="B17:B18"/>
    <mergeCell ref="B23:B24"/>
    <mergeCell ref="B25:B26"/>
    <mergeCell ref="B27:B28"/>
    <mergeCell ref="B29:B30"/>
    <mergeCell ref="B31:B32"/>
    <mergeCell ref="R9:R10"/>
    <mergeCell ref="R11:R12"/>
    <mergeCell ref="R13:R14"/>
    <mergeCell ref="R15:R16"/>
    <mergeCell ref="R17:R18"/>
    <mergeCell ref="R23:R24"/>
    <mergeCell ref="R25:R26"/>
    <mergeCell ref="R27:R28"/>
    <mergeCell ref="R29:R30"/>
    <mergeCell ref="R31:R32"/>
    <mergeCell ref="S9:S10"/>
    <mergeCell ref="S11:S12"/>
    <mergeCell ref="S13:S14"/>
    <mergeCell ref="S15:S16"/>
    <mergeCell ref="S17:S18"/>
    <mergeCell ref="S23:S24"/>
    <mergeCell ref="S25:S26"/>
    <mergeCell ref="S27:S28"/>
    <mergeCell ref="S29:S30"/>
    <mergeCell ref="S31:S32"/>
    <mergeCell ref="T9:T10"/>
    <mergeCell ref="T11:T12"/>
    <mergeCell ref="T13:T14"/>
    <mergeCell ref="T15:T16"/>
    <mergeCell ref="T17:T18"/>
    <mergeCell ref="T23:T24"/>
    <mergeCell ref="T25:T26"/>
    <mergeCell ref="T27:T28"/>
    <mergeCell ref="T29:T30"/>
    <mergeCell ref="T31:T32"/>
    <mergeCell ref="U9:U10"/>
    <mergeCell ref="U11:U12"/>
    <mergeCell ref="U13:U14"/>
    <mergeCell ref="U15:U16"/>
    <mergeCell ref="U17:U18"/>
    <mergeCell ref="U23:U24"/>
    <mergeCell ref="U25:U26"/>
    <mergeCell ref="U27:U28"/>
    <mergeCell ref="U29:U30"/>
    <mergeCell ref="U31:U32"/>
    <mergeCell ref="V9:V10"/>
    <mergeCell ref="V11:V12"/>
    <mergeCell ref="V13:V14"/>
    <mergeCell ref="V15:V16"/>
    <mergeCell ref="V17:V18"/>
    <mergeCell ref="V23:V24"/>
    <mergeCell ref="V25:V26"/>
    <mergeCell ref="V27:V28"/>
    <mergeCell ref="V29:V30"/>
    <mergeCell ref="V31:V32"/>
    <mergeCell ref="W9:W10"/>
    <mergeCell ref="W11:W12"/>
    <mergeCell ref="W13:W14"/>
    <mergeCell ref="W15:W16"/>
    <mergeCell ref="W17:W18"/>
    <mergeCell ref="W23:W24"/>
    <mergeCell ref="W25:W26"/>
    <mergeCell ref="W27:W28"/>
    <mergeCell ref="W29:W30"/>
    <mergeCell ref="W31:W32"/>
    <mergeCell ref="X9:X10"/>
    <mergeCell ref="X11:X12"/>
    <mergeCell ref="X13:X14"/>
    <mergeCell ref="X15:X16"/>
    <mergeCell ref="X17:X18"/>
    <mergeCell ref="X23:X24"/>
    <mergeCell ref="X25:X26"/>
    <mergeCell ref="X27:X28"/>
    <mergeCell ref="X29:X30"/>
    <mergeCell ref="X31:X32"/>
    <mergeCell ref="Y9:Y10"/>
    <mergeCell ref="Y11:Y12"/>
    <mergeCell ref="Y13:Y14"/>
    <mergeCell ref="Y15:Y16"/>
    <mergeCell ref="Y17:Y18"/>
    <mergeCell ref="Y23:Y24"/>
    <mergeCell ref="Y25:Y26"/>
    <mergeCell ref="Y27:Y28"/>
    <mergeCell ref="Y29:Y30"/>
    <mergeCell ref="Y31:Y32"/>
    <mergeCell ref="C9:E10"/>
    <mergeCell ref="F11:H12"/>
    <mergeCell ref="I13:K14"/>
    <mergeCell ref="L15:N16"/>
    <mergeCell ref="O17:Q18"/>
    <mergeCell ref="C23:E24"/>
  </mergeCells>
  <printOptions horizontalCentered="1"/>
  <pageMargins left="0.4326388888888889" right="0.39305555555555555" top="0.6798611111111111" bottom="0.55" header="0.55" footer="0.4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38"/>
  <sheetViews>
    <sheetView zoomScale="75" zoomScaleNormal="75" zoomScalePageLayoutView="0" workbookViewId="0" topLeftCell="A4">
      <selection activeCell="J25" sqref="J25"/>
    </sheetView>
  </sheetViews>
  <sheetFormatPr defaultColWidth="8.796875" defaultRowHeight="15"/>
  <cols>
    <col min="1" max="1" width="3" style="0" customWidth="1"/>
    <col min="2" max="15" width="5.59765625" style="0" customWidth="1"/>
    <col min="16" max="16384" width="8.69921875" style="0" customWidth="1"/>
  </cols>
  <sheetData>
    <row r="1" ht="6" customHeight="1"/>
    <row r="2" spans="2:15" s="3" customFormat="1" ht="31.5" customHeight="1">
      <c r="B2" s="353" t="s">
        <v>55</v>
      </c>
      <c r="C2" s="354"/>
      <c r="D2" s="354"/>
      <c r="E2" s="354"/>
      <c r="F2" s="354"/>
      <c r="G2" s="354"/>
      <c r="H2" s="354"/>
      <c r="I2" s="354"/>
      <c r="J2" s="354"/>
      <c r="K2" s="354"/>
      <c r="L2" s="422"/>
      <c r="M2" s="422"/>
      <c r="N2" s="422"/>
      <c r="O2" s="422"/>
    </row>
    <row r="3" spans="2:15" s="3" customFormat="1" ht="24" customHeight="1">
      <c r="B3" s="353" t="s">
        <v>111</v>
      </c>
      <c r="C3" s="344"/>
      <c r="D3" s="344"/>
      <c r="E3" s="344"/>
      <c r="F3" s="344"/>
      <c r="G3" s="344"/>
      <c r="H3" s="344"/>
      <c r="I3" s="344"/>
      <c r="J3" s="344"/>
      <c r="K3" s="344"/>
      <c r="L3" s="422"/>
      <c r="M3" s="422"/>
      <c r="N3" s="422"/>
      <c r="O3" s="422"/>
    </row>
    <row r="4" spans="2:15" s="3" customFormat="1" ht="24" customHeight="1">
      <c r="B4" s="89"/>
      <c r="C4" s="21"/>
      <c r="D4" s="21"/>
      <c r="E4" s="21"/>
      <c r="F4" s="21"/>
      <c r="G4" s="21"/>
      <c r="H4" s="21"/>
      <c r="I4" s="21"/>
      <c r="J4" s="21"/>
      <c r="K4" s="21"/>
      <c r="L4" s="90"/>
      <c r="M4" s="90"/>
      <c r="N4" s="90"/>
      <c r="O4" s="90"/>
    </row>
    <row r="5" spans="2:15" s="3" customFormat="1" ht="22.5" customHeight="1">
      <c r="B5" s="355" t="s">
        <v>112</v>
      </c>
      <c r="C5" s="356"/>
      <c r="D5" s="356"/>
      <c r="E5" s="356"/>
      <c r="F5" s="356"/>
      <c r="G5" s="356"/>
      <c r="H5" s="356"/>
      <c r="I5" s="356"/>
      <c r="J5" s="356"/>
      <c r="K5" s="356"/>
      <c r="L5" s="422"/>
      <c r="M5" s="422"/>
      <c r="N5" s="422"/>
      <c r="O5" s="422"/>
    </row>
    <row r="6" spans="2:15" s="3" customFormat="1" ht="22.5" customHeight="1">
      <c r="B6" s="92"/>
      <c r="C6" s="93"/>
      <c r="D6" s="93"/>
      <c r="E6" s="93"/>
      <c r="F6" s="93"/>
      <c r="G6" s="93"/>
      <c r="H6" s="93"/>
      <c r="I6" s="93"/>
      <c r="J6" s="93"/>
      <c r="K6" s="93"/>
      <c r="L6" s="90"/>
      <c r="M6" s="90"/>
      <c r="N6" s="90"/>
      <c r="O6" s="90"/>
    </row>
    <row r="7" spans="2:15" s="3" customFormat="1" ht="22.5" customHeight="1">
      <c r="B7" s="92"/>
      <c r="C7" s="93"/>
      <c r="D7" s="93"/>
      <c r="E7" s="93"/>
      <c r="F7" s="93"/>
      <c r="G7" s="93"/>
      <c r="H7" s="93"/>
      <c r="I7" s="93"/>
      <c r="J7" s="93"/>
      <c r="K7" s="93"/>
      <c r="L7" s="90"/>
      <c r="M7" s="90"/>
      <c r="N7" s="90"/>
      <c r="O7" s="90"/>
    </row>
    <row r="8" ht="18" customHeight="1">
      <c r="I8" s="168"/>
    </row>
    <row r="9" spans="2:14" ht="19.5" customHeight="1">
      <c r="B9" s="166"/>
      <c r="E9" s="169"/>
      <c r="F9" s="173"/>
      <c r="G9" s="173"/>
      <c r="H9" s="173"/>
      <c r="I9" s="173"/>
      <c r="J9" s="173"/>
      <c r="K9" s="173"/>
      <c r="L9" s="267"/>
      <c r="M9" s="171"/>
      <c r="N9" s="171"/>
    </row>
    <row r="10" spans="2:13" ht="19.5" customHeight="1">
      <c r="B10" s="172"/>
      <c r="C10" s="171"/>
      <c r="E10" s="170"/>
      <c r="F10" s="171"/>
      <c r="G10" s="171"/>
      <c r="H10" s="171"/>
      <c r="I10" s="271"/>
      <c r="J10" s="171"/>
      <c r="K10" s="171"/>
      <c r="L10" s="175"/>
      <c r="M10" s="171"/>
    </row>
    <row r="11" spans="2:13" ht="19.5" customHeight="1">
      <c r="B11" s="172"/>
      <c r="C11" s="171"/>
      <c r="E11" s="170"/>
      <c r="F11" s="268"/>
      <c r="G11" s="269"/>
      <c r="H11" s="269"/>
      <c r="I11" s="269"/>
      <c r="J11" s="269"/>
      <c r="K11" s="270"/>
      <c r="L11" s="171"/>
      <c r="M11" s="170"/>
    </row>
    <row r="12" spans="2:14" ht="19.5" customHeight="1">
      <c r="B12" s="172"/>
      <c r="C12" s="167"/>
      <c r="E12" s="168"/>
      <c r="F12" s="180"/>
      <c r="G12" s="171"/>
      <c r="H12" s="171"/>
      <c r="I12" s="171"/>
      <c r="J12" s="171"/>
      <c r="K12" s="181"/>
      <c r="M12" s="168"/>
      <c r="N12" s="167"/>
    </row>
    <row r="13" spans="2:14" ht="19.5" customHeight="1">
      <c r="B13" s="174"/>
      <c r="C13" s="173"/>
      <c r="D13" s="173"/>
      <c r="E13" s="171"/>
      <c r="F13" s="175"/>
      <c r="K13" s="169"/>
      <c r="L13" s="173"/>
      <c r="M13" s="171"/>
      <c r="N13" s="175"/>
    </row>
    <row r="14" spans="2:14" ht="19.5" customHeight="1">
      <c r="B14" s="174"/>
      <c r="C14" s="171"/>
      <c r="D14" s="460" t="s">
        <v>113</v>
      </c>
      <c r="E14" s="460"/>
      <c r="F14" s="186"/>
      <c r="G14" s="185"/>
      <c r="H14" s="185"/>
      <c r="I14" s="185"/>
      <c r="J14" s="185"/>
      <c r="K14" s="184"/>
      <c r="L14" s="460" t="s">
        <v>114</v>
      </c>
      <c r="M14" s="460"/>
      <c r="N14" s="175"/>
    </row>
    <row r="15" spans="2:14" ht="19.5" customHeight="1">
      <c r="B15" s="174"/>
      <c r="C15" s="171"/>
      <c r="F15" s="175"/>
      <c r="K15" s="170"/>
      <c r="N15" s="175"/>
    </row>
    <row r="16" spans="2:15" ht="19.5" customHeight="1">
      <c r="B16" s="454" t="s">
        <v>115</v>
      </c>
      <c r="C16" s="455"/>
      <c r="F16" s="454" t="s">
        <v>116</v>
      </c>
      <c r="G16" s="455"/>
      <c r="J16" s="454" t="s">
        <v>117</v>
      </c>
      <c r="K16" s="455"/>
      <c r="N16" s="454" t="s">
        <v>118</v>
      </c>
      <c r="O16" s="455"/>
    </row>
    <row r="17" spans="2:15" ht="19.5" customHeight="1">
      <c r="B17" s="456"/>
      <c r="C17" s="457"/>
      <c r="F17" s="456"/>
      <c r="G17" s="457"/>
      <c r="J17" s="456"/>
      <c r="K17" s="457"/>
      <c r="N17" s="456"/>
      <c r="O17" s="457"/>
    </row>
    <row r="18" spans="2:15" ht="19.5" customHeight="1">
      <c r="B18" s="456"/>
      <c r="C18" s="457"/>
      <c r="F18" s="456"/>
      <c r="G18" s="457"/>
      <c r="J18" s="456"/>
      <c r="K18" s="457"/>
      <c r="N18" s="456"/>
      <c r="O18" s="457"/>
    </row>
    <row r="19" spans="2:15" ht="19.5" customHeight="1">
      <c r="B19" s="456"/>
      <c r="C19" s="457"/>
      <c r="F19" s="456"/>
      <c r="G19" s="457"/>
      <c r="J19" s="456"/>
      <c r="K19" s="457"/>
      <c r="N19" s="456"/>
      <c r="O19" s="457"/>
    </row>
    <row r="20" spans="2:15" ht="19.5" customHeight="1">
      <c r="B20" s="456"/>
      <c r="C20" s="457"/>
      <c r="F20" s="456"/>
      <c r="G20" s="457"/>
      <c r="J20" s="456"/>
      <c r="K20" s="457"/>
      <c r="N20" s="456"/>
      <c r="O20" s="457"/>
    </row>
    <row r="21" spans="2:15" ht="19.5" customHeight="1">
      <c r="B21" s="458"/>
      <c r="C21" s="459"/>
      <c r="D21" s="164"/>
      <c r="E21" s="164"/>
      <c r="F21" s="458"/>
      <c r="G21" s="459"/>
      <c r="H21" s="164"/>
      <c r="I21" s="164"/>
      <c r="J21" s="458"/>
      <c r="K21" s="459"/>
      <c r="L21" s="164"/>
      <c r="M21" s="164"/>
      <c r="N21" s="458"/>
      <c r="O21" s="459"/>
    </row>
    <row r="22" spans="3:14" ht="19.5" customHeight="1">
      <c r="C22" s="164"/>
      <c r="D22" s="164"/>
      <c r="E22" s="164"/>
      <c r="F22" s="164"/>
      <c r="G22" s="164"/>
      <c r="H22" s="164"/>
      <c r="I22" s="164"/>
      <c r="J22" s="164"/>
      <c r="K22" s="164"/>
      <c r="L22" s="165"/>
      <c r="M22" s="165"/>
      <c r="N22" s="165"/>
    </row>
    <row r="23" spans="3:14" ht="19.5" customHeight="1">
      <c r="C23" s="164"/>
      <c r="D23" s="164"/>
      <c r="E23" s="164"/>
      <c r="F23" s="164"/>
      <c r="G23" s="164"/>
      <c r="H23" s="164"/>
      <c r="I23" s="164"/>
      <c r="J23" s="164"/>
      <c r="K23" s="164"/>
      <c r="L23" s="165"/>
      <c r="M23" s="165"/>
      <c r="N23" s="165"/>
    </row>
    <row r="24" spans="3:14" ht="19.5" customHeight="1">
      <c r="C24" s="164"/>
      <c r="D24" s="164"/>
      <c r="E24" s="164"/>
      <c r="F24" s="164"/>
      <c r="G24" s="164"/>
      <c r="H24" s="164"/>
      <c r="I24" s="164"/>
      <c r="J24" s="164"/>
      <c r="K24" s="164"/>
      <c r="L24" s="165"/>
      <c r="M24" s="165"/>
      <c r="N24" s="165"/>
    </row>
    <row r="25" spans="3:14" ht="19.5" customHeight="1">
      <c r="C25" s="164"/>
      <c r="D25" s="164"/>
      <c r="E25" s="164"/>
      <c r="F25" s="172"/>
      <c r="G25" s="167"/>
      <c r="I25" s="168"/>
      <c r="J25" s="167"/>
      <c r="K25" s="171"/>
      <c r="L25" s="165"/>
      <c r="M25" s="165"/>
      <c r="N25" s="165"/>
    </row>
    <row r="26" spans="3:14" ht="19.5" customHeight="1">
      <c r="C26" s="164"/>
      <c r="D26" s="164"/>
      <c r="E26" s="164"/>
      <c r="F26" s="174"/>
      <c r="G26" s="173"/>
      <c r="H26" s="173"/>
      <c r="I26" s="171"/>
      <c r="J26" s="175"/>
      <c r="L26" s="165"/>
      <c r="M26" s="165"/>
      <c r="N26" s="165"/>
    </row>
    <row r="27" spans="3:14" ht="19.5" customHeight="1">
      <c r="C27" s="164"/>
      <c r="D27" s="164"/>
      <c r="E27" s="164"/>
      <c r="F27" s="174"/>
      <c r="G27" s="171"/>
      <c r="H27" s="460" t="s">
        <v>119</v>
      </c>
      <c r="I27" s="460"/>
      <c r="J27" s="175"/>
      <c r="L27" s="165"/>
      <c r="M27" s="165"/>
      <c r="N27" s="165"/>
    </row>
    <row r="28" spans="3:14" ht="19.5" customHeight="1">
      <c r="C28" s="164"/>
      <c r="D28" s="164"/>
      <c r="E28" s="164"/>
      <c r="F28" s="174"/>
      <c r="G28" s="171"/>
      <c r="J28" s="175"/>
      <c r="L28" s="165"/>
      <c r="M28" s="165"/>
      <c r="N28" s="165"/>
    </row>
    <row r="29" spans="3:14" ht="19.5" customHeight="1">
      <c r="C29" s="164"/>
      <c r="D29" s="164"/>
      <c r="E29" s="164"/>
      <c r="F29" s="454" t="s">
        <v>120</v>
      </c>
      <c r="G29" s="455"/>
      <c r="J29" s="454" t="s">
        <v>121</v>
      </c>
      <c r="K29" s="455"/>
      <c r="L29" s="165"/>
      <c r="M29" s="165"/>
      <c r="N29" s="165"/>
    </row>
    <row r="30" spans="3:14" ht="19.5" customHeight="1">
      <c r="C30" s="164"/>
      <c r="D30" s="164"/>
      <c r="E30" s="164"/>
      <c r="F30" s="456"/>
      <c r="G30" s="457"/>
      <c r="J30" s="456"/>
      <c r="K30" s="457"/>
      <c r="L30" s="165"/>
      <c r="M30" s="165"/>
      <c r="N30" s="165"/>
    </row>
    <row r="31" spans="3:14" ht="19.5" customHeight="1">
      <c r="C31" s="164"/>
      <c r="D31" s="164"/>
      <c r="E31" s="164"/>
      <c r="F31" s="456"/>
      <c r="G31" s="457"/>
      <c r="J31" s="456"/>
      <c r="K31" s="457"/>
      <c r="L31" s="165"/>
      <c r="M31" s="165"/>
      <c r="N31" s="165"/>
    </row>
    <row r="32" spans="3:14" ht="19.5" customHeight="1">
      <c r="C32" s="164"/>
      <c r="D32" s="164"/>
      <c r="E32" s="164"/>
      <c r="F32" s="456"/>
      <c r="G32" s="457"/>
      <c r="J32" s="456"/>
      <c r="K32" s="457"/>
      <c r="L32" s="165"/>
      <c r="M32" s="165"/>
      <c r="N32" s="165"/>
    </row>
    <row r="33" spans="3:14" ht="19.5" customHeight="1">
      <c r="C33" s="164"/>
      <c r="D33" s="164"/>
      <c r="E33" s="164"/>
      <c r="F33" s="456"/>
      <c r="G33" s="457"/>
      <c r="J33" s="456"/>
      <c r="K33" s="457"/>
      <c r="L33" s="165"/>
      <c r="M33" s="165"/>
      <c r="N33" s="165"/>
    </row>
    <row r="34" spans="3:14" ht="19.5" customHeight="1">
      <c r="C34" s="164"/>
      <c r="D34" s="164"/>
      <c r="E34" s="164"/>
      <c r="F34" s="458"/>
      <c r="G34" s="459"/>
      <c r="H34" s="164"/>
      <c r="I34" s="164"/>
      <c r="J34" s="458"/>
      <c r="K34" s="459"/>
      <c r="L34" s="165"/>
      <c r="M34" s="165"/>
      <c r="N34" s="165"/>
    </row>
    <row r="35" spans="3:14" ht="19.5" customHeight="1"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165"/>
      <c r="N35" s="165"/>
    </row>
    <row r="36" spans="3:14" ht="19.5" customHeight="1">
      <c r="C36" s="164"/>
      <c r="D36" s="164"/>
      <c r="E36" s="164"/>
      <c r="F36" s="164"/>
      <c r="G36" s="164"/>
      <c r="H36" s="164"/>
      <c r="I36" s="164"/>
      <c r="J36" s="164"/>
      <c r="K36" s="164"/>
      <c r="L36" s="165"/>
      <c r="M36" s="165"/>
      <c r="N36" s="165"/>
    </row>
    <row r="37" spans="3:14" ht="18" customHeight="1">
      <c r="C37" s="164"/>
      <c r="D37" s="164"/>
      <c r="E37" s="164"/>
      <c r="F37" s="164"/>
      <c r="G37" s="164"/>
      <c r="H37" s="164"/>
      <c r="I37" s="164"/>
      <c r="J37" s="164"/>
      <c r="K37" s="164"/>
      <c r="L37" s="165"/>
      <c r="M37" s="165"/>
      <c r="N37" s="165"/>
    </row>
    <row r="38" spans="2:14" ht="18" customHeight="1">
      <c r="B38" s="182" t="s">
        <v>122</v>
      </c>
      <c r="D38" s="179"/>
      <c r="E38" s="176"/>
      <c r="F38" s="177"/>
      <c r="G38" s="177"/>
      <c r="H38" s="177"/>
      <c r="I38" s="177"/>
      <c r="J38" s="177"/>
      <c r="K38" s="177"/>
      <c r="L38" s="178"/>
      <c r="M38" s="178"/>
      <c r="N38" s="165"/>
    </row>
  </sheetData>
  <sheetProtection/>
  <mergeCells count="12">
    <mergeCell ref="B2:O2"/>
    <mergeCell ref="B3:O3"/>
    <mergeCell ref="B5:O5"/>
    <mergeCell ref="D14:E14"/>
    <mergeCell ref="L14:M14"/>
    <mergeCell ref="H27:I27"/>
    <mergeCell ref="F29:G34"/>
    <mergeCell ref="J29:K34"/>
    <mergeCell ref="B16:C21"/>
    <mergeCell ref="F16:G21"/>
    <mergeCell ref="J16:K21"/>
    <mergeCell ref="N16:O21"/>
  </mergeCells>
  <printOptions horizontalCentered="1"/>
  <pageMargins left="0.5506944444444445" right="0.5798611111111112" top="0.7479166666666667" bottom="0.7083333333333334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" defaultRowHeight="1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T.Ishigami</dc:creator>
  <cp:keywords/>
  <dc:description/>
  <cp:lastModifiedBy>STN04001</cp:lastModifiedBy>
  <cp:lastPrinted>2018-09-05T00:11:38Z</cp:lastPrinted>
  <dcterms:created xsi:type="dcterms:W3CDTF">2009-02-12T11:53:36Z</dcterms:created>
  <dcterms:modified xsi:type="dcterms:W3CDTF">2018-09-10T04:08:48Z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